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d.docs.live.net/9cca3452cff5957e/006 Continuing Education Courses 100538/CE 01023 EBPA/03 Study Guide^J Forms/"/>
    </mc:Choice>
  </mc:AlternateContent>
  <xr:revisionPtr revIDLastSave="692" documentId="8_{26F55436-A900-4B42-B721-6AF16A5354F1}" xr6:coauthVersionLast="43" xr6:coauthVersionMax="43" xr10:uidLastSave="{B1347BEB-5DDC-44CA-8D4D-38B7102F36FB}"/>
  <bookViews>
    <workbookView xWindow="35580" yWindow="3135" windowWidth="21600" windowHeight="11505" activeTab="2" xr2:uid="{3E262E21-87B5-4B8B-8F4D-C0976C05F139}"/>
  </bookViews>
  <sheets>
    <sheet name="Sheet1" sheetId="1" r:id="rId1"/>
    <sheet name="Sheet2" sheetId="2" r:id="rId2"/>
    <sheet name="Time Question Points" sheetId="3" r:id="rId3"/>
  </sheets>
  <definedNames>
    <definedName name="_xlnm.Print_Area" localSheetId="0">Sheet1!$A$1:$N$143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3" l="1"/>
  <c r="B17" i="3" l="1"/>
  <c r="C17" i="3"/>
  <c r="D17" i="3"/>
  <c r="E80" i="1" l="1"/>
  <c r="C80" i="1" l="1"/>
  <c r="D80" i="1"/>
  <c r="D86" i="1" l="1"/>
  <c r="D81" i="1"/>
  <c r="D82" i="1"/>
  <c r="D83" i="1"/>
  <c r="D84" i="1"/>
  <c r="D85" i="1"/>
  <c r="C81" i="1"/>
  <c r="C82" i="1"/>
  <c r="C83" i="1"/>
  <c r="C84" i="1"/>
  <c r="C85" i="1"/>
  <c r="C75" i="1"/>
  <c r="D75" i="1" s="1"/>
  <c r="C77" i="1"/>
  <c r="D77" i="1" s="1"/>
  <c r="C76" i="1"/>
  <c r="D76" i="1" s="1"/>
  <c r="C71" i="1"/>
  <c r="D71" i="1" s="1"/>
  <c r="C72" i="1"/>
  <c r="D72" i="1" s="1"/>
  <c r="C78" i="1"/>
  <c r="D78" i="1" s="1"/>
  <c r="C79" i="1" l="1"/>
  <c r="D79" i="1" s="1"/>
  <c r="C73" i="1"/>
  <c r="D73" i="1" s="1"/>
  <c r="I32" i="1" l="1"/>
  <c r="I22" i="1" l="1"/>
  <c r="I21" i="1"/>
  <c r="I20" i="1"/>
  <c r="I17" i="1"/>
  <c r="A115" i="2"/>
  <c r="A114" i="2" l="1"/>
  <c r="A113" i="2" l="1"/>
  <c r="A112" i="2"/>
  <c r="B109" i="2" l="1"/>
  <c r="B107" i="2"/>
  <c r="C107" i="2" s="1"/>
  <c r="B106" i="2"/>
  <c r="C106" i="2" s="1"/>
  <c r="B105" i="2"/>
  <c r="C105" i="2" s="1"/>
  <c r="B104" i="2"/>
  <c r="C104" i="2" s="1"/>
  <c r="B101" i="2"/>
  <c r="C101" i="2" s="1"/>
  <c r="B99" i="2"/>
  <c r="C99" i="2" s="1"/>
  <c r="B97" i="2"/>
  <c r="C97" i="2" s="1"/>
  <c r="B95" i="2"/>
  <c r="C95" i="2" s="1"/>
  <c r="B91" i="2"/>
  <c r="C91" i="2" s="1"/>
  <c r="B89" i="2"/>
  <c r="C89" i="2" s="1"/>
  <c r="B87" i="2"/>
  <c r="C87" i="2" s="1"/>
  <c r="B84" i="2"/>
  <c r="C84" i="2" s="1"/>
  <c r="B82" i="2"/>
  <c r="C82" i="2" s="1"/>
  <c r="B80" i="2"/>
  <c r="C80" i="2" s="1"/>
  <c r="B77" i="2"/>
  <c r="C77" i="2" s="1"/>
  <c r="B75" i="2"/>
  <c r="C75" i="2" s="1"/>
  <c r="B73" i="2"/>
  <c r="C73" i="2" s="1"/>
  <c r="B71" i="2"/>
  <c r="C71" i="2" s="1"/>
  <c r="B68" i="2"/>
  <c r="C68" i="2" s="1"/>
  <c r="B66" i="2"/>
  <c r="C66" i="2" s="1"/>
  <c r="B64" i="2"/>
  <c r="C64" i="2" s="1"/>
  <c r="B61" i="2"/>
  <c r="C61" i="2" s="1"/>
  <c r="B59" i="2"/>
  <c r="C59" i="2" s="1"/>
  <c r="B57" i="2"/>
  <c r="C57" i="2" s="1"/>
  <c r="B54" i="2"/>
  <c r="C54" i="2" s="1"/>
  <c r="B51" i="2"/>
  <c r="C51" i="2" s="1"/>
  <c r="B48" i="2"/>
  <c r="C48" i="2" s="1"/>
  <c r="B45" i="2"/>
  <c r="C45" i="2" s="1"/>
  <c r="B40" i="2"/>
  <c r="B42" i="2"/>
  <c r="C42" i="2" s="1"/>
  <c r="B38" i="2"/>
  <c r="C38" i="2" s="1"/>
  <c r="C36" i="2"/>
  <c r="B36" i="2"/>
  <c r="B33" i="2"/>
  <c r="C33" i="2" s="1"/>
  <c r="C109" i="2" l="1"/>
  <c r="C114" i="2" s="1"/>
  <c r="B114" i="2"/>
  <c r="C40" i="2"/>
  <c r="B112" i="2"/>
  <c r="B113" i="2"/>
  <c r="B29" i="2"/>
  <c r="C29" i="2" s="1"/>
  <c r="B24" i="2"/>
  <c r="C24" i="2" s="1"/>
  <c r="B19" i="2"/>
  <c r="C19" i="2" s="1"/>
  <c r="B14" i="2"/>
  <c r="C14" i="2" s="1"/>
  <c r="C11" i="2"/>
  <c r="B11" i="2"/>
  <c r="B9" i="2"/>
  <c r="C9" i="2" s="1"/>
  <c r="C7" i="2"/>
  <c r="B7" i="2"/>
  <c r="C112" i="2" l="1"/>
  <c r="C113" i="2"/>
  <c r="C43" i="1"/>
  <c r="D43" i="1" s="1"/>
  <c r="C44" i="1"/>
  <c r="D44" i="1" s="1"/>
  <c r="C45" i="1"/>
  <c r="D45" i="1" s="1"/>
  <c r="C46" i="1"/>
  <c r="D46" i="1" s="1"/>
  <c r="C47" i="1"/>
  <c r="D47" i="1" s="1"/>
  <c r="C48" i="1"/>
  <c r="D48" i="1" s="1"/>
  <c r="C53" i="1"/>
  <c r="D53" i="1" s="1"/>
  <c r="C54" i="1"/>
  <c r="D54" i="1" s="1"/>
  <c r="C56" i="1"/>
  <c r="D56" i="1" s="1"/>
  <c r="E59" i="1" s="1"/>
  <c r="C57" i="1"/>
  <c r="D57" i="1" s="1"/>
  <c r="C58" i="1"/>
  <c r="D58" i="1" s="1"/>
  <c r="C59" i="1"/>
  <c r="D59" i="1" s="1"/>
  <c r="C61" i="1"/>
  <c r="D61" i="1" s="1"/>
  <c r="C62" i="1"/>
  <c r="D62" i="1" s="1"/>
  <c r="C63" i="1"/>
  <c r="D63" i="1" s="1"/>
  <c r="C64" i="1"/>
  <c r="D64" i="1" s="1"/>
  <c r="C65" i="1"/>
  <c r="D65" i="1" s="1"/>
  <c r="C66" i="1"/>
  <c r="D66" i="1" s="1"/>
  <c r="C67" i="1"/>
  <c r="D67" i="1" s="1"/>
  <c r="C21" i="1"/>
  <c r="D21" i="1" s="1"/>
  <c r="C22" i="1"/>
  <c r="D22" i="1" s="1"/>
  <c r="C25" i="1"/>
  <c r="D25" i="1" s="1"/>
  <c r="C26" i="1"/>
  <c r="D26" i="1" s="1"/>
  <c r="C27" i="1"/>
  <c r="D27" i="1" s="1"/>
  <c r="C28" i="1"/>
  <c r="D28" i="1" s="1"/>
  <c r="C29" i="1"/>
  <c r="D29" i="1" s="1"/>
  <c r="C32" i="1"/>
  <c r="D32" i="1" s="1"/>
  <c r="C33" i="1"/>
  <c r="D33" i="1" s="1"/>
  <c r="C20" i="1"/>
  <c r="D20" i="1" s="1"/>
  <c r="E28" i="1" l="1"/>
  <c r="E64" i="1"/>
  <c r="E54" i="1"/>
  <c r="F64" i="1"/>
  <c r="D49" i="1"/>
  <c r="J115" i="1"/>
  <c r="J112" i="1"/>
  <c r="J109" i="1"/>
  <c r="J106" i="1"/>
  <c r="J102" i="1"/>
  <c r="J18" i="1"/>
  <c r="I96" i="1" l="1"/>
  <c r="I93" i="1"/>
  <c r="I92" i="1"/>
  <c r="J124" i="1" l="1"/>
  <c r="I95" i="1" l="1"/>
  <c r="I16" i="1"/>
  <c r="I134" i="1" l="1"/>
  <c r="I133" i="1"/>
  <c r="I121" i="1"/>
  <c r="I97" i="1"/>
  <c r="I98" i="1"/>
  <c r="I99" i="1"/>
  <c r="I101" i="1"/>
  <c r="I104" i="1"/>
  <c r="I105" i="1"/>
  <c r="I107" i="1"/>
  <c r="I108" i="1"/>
  <c r="I110" i="1"/>
  <c r="I111" i="1"/>
  <c r="I113" i="1"/>
  <c r="I114" i="1"/>
  <c r="I116" i="1"/>
  <c r="I117" i="1"/>
  <c r="J103" i="1"/>
  <c r="J118" i="1" s="1"/>
  <c r="I63" i="1"/>
  <c r="I41" i="1"/>
  <c r="I27" i="1"/>
  <c r="I28" i="1"/>
  <c r="I29" i="1"/>
  <c r="I34" i="1"/>
  <c r="I35" i="1"/>
  <c r="I135" i="1" l="1"/>
  <c r="J135" i="1"/>
  <c r="I94" i="1"/>
  <c r="I118" i="1" s="1"/>
  <c r="K118" i="1" s="1"/>
  <c r="L118" i="1" s="1"/>
  <c r="I87" i="1"/>
  <c r="K88" i="1" s="1"/>
  <c r="L88" i="1" s="1"/>
  <c r="I8" i="1"/>
  <c r="I10" i="1"/>
  <c r="I11" i="1"/>
  <c r="I12" i="1"/>
  <c r="K135" i="1" l="1"/>
  <c r="L135" i="1" s="1"/>
  <c r="I3" i="1"/>
  <c r="K4" i="1" s="1"/>
  <c r="I7" i="1"/>
  <c r="K13" i="1" s="1"/>
  <c r="L13" i="1" s="1"/>
  <c r="I15" i="1"/>
  <c r="K37" i="1" l="1"/>
  <c r="L37" i="1" s="1"/>
  <c r="L4" i="1"/>
  <c r="K143" i="1" l="1"/>
  <c r="L143" i="1"/>
</calcChain>
</file>

<file path=xl/sharedStrings.xml><?xml version="1.0" encoding="utf-8"?>
<sst xmlns="http://schemas.openxmlformats.org/spreadsheetml/2006/main" count="338" uniqueCount="325">
  <si>
    <t>Words</t>
  </si>
  <si>
    <t>Introduction</t>
  </si>
  <si>
    <t>Hours</t>
  </si>
  <si>
    <t>Minutes Words / 250</t>
  </si>
  <si>
    <t>Review Study Guide</t>
  </si>
  <si>
    <t>Total Minutes</t>
  </si>
  <si>
    <t>Test</t>
  </si>
  <si>
    <t>www.healthedpartners.org/ceu/hp2030dev1/hp2030dev1studyguide.pdf</t>
  </si>
  <si>
    <t>Time to learn to and navigate links and web sites</t>
  </si>
  <si>
    <t>Total Time (estimated)</t>
  </si>
  <si>
    <t>URLs</t>
  </si>
  <si>
    <t>Exective Summary</t>
  </si>
  <si>
    <t>Top 10 Things to Know</t>
  </si>
  <si>
    <t>https://health.gov/paguidelines/</t>
  </si>
  <si>
    <t>About the Guidelines</t>
  </si>
  <si>
    <t>Evolution &amp; Process</t>
  </si>
  <si>
    <t>Q&amp;A</t>
  </si>
  <si>
    <t>https://health.gov/paguidelines/about/qanda/</t>
  </si>
  <si>
    <t>https://health.gov/paguidelines/about/process/</t>
  </si>
  <si>
    <t>https://health.gov/paguidelines/about/</t>
  </si>
  <si>
    <t>https://health.gov/news/spotlight/2019/01/help-your-patients-and-clients-make-changes-that-will-stick/</t>
  </si>
  <si>
    <t>https://health.gov/paguidelines/second-edition/</t>
  </si>
  <si>
    <t>https://health.gov/paguidelines/second-edition/pdf/PAG_ExecutiveSummary.pdf</t>
  </si>
  <si>
    <t>https://health.gov/paguidelines/second-edition/10things/</t>
  </si>
  <si>
    <t>https://health.gov/paguidelines/second-edition/resources/</t>
  </si>
  <si>
    <t>https://health.gov/paguidelines/second-edition/report/</t>
  </si>
  <si>
    <t>Public Comments</t>
  </si>
  <si>
    <t>https://health.gov/paguidelines/pcd/</t>
  </si>
  <si>
    <t>Report Page</t>
  </si>
  <si>
    <t>Advisory Committee</t>
  </si>
  <si>
    <t>Committee Members</t>
  </si>
  <si>
    <t>Subcommittees</t>
  </si>
  <si>
    <t>https://health.gov/paguidelines/second-edition/committee/</t>
  </si>
  <si>
    <t>https://health.gov/paguidelines/second-edition/committee/subcommittees.aspx</t>
  </si>
  <si>
    <t>Consultants</t>
  </si>
  <si>
    <t>https://health.gov/paguidelines/second-edition/committee/consultants.aspx</t>
  </si>
  <si>
    <t>Public Meetings</t>
  </si>
  <si>
    <t>Resources</t>
  </si>
  <si>
    <t>Meeting 1</t>
  </si>
  <si>
    <t>Meeting 2</t>
  </si>
  <si>
    <t>Meeting 3</t>
  </si>
  <si>
    <t>Meeting 4</t>
  </si>
  <si>
    <t>https://health.gov/paguidelines/second-edition/meetings/</t>
  </si>
  <si>
    <t>https://health.gov/paguidelines/second-edition/meetings/1/</t>
  </si>
  <si>
    <t>https://health.gov/paguidelines/second-edition/meetings/2/</t>
  </si>
  <si>
    <t>https://health.gov/paguidelines/second-edition/meetings/2/03-Aging.pdf</t>
  </si>
  <si>
    <t>https://health.gov/paguidelines/second-edition/meetings/1/The-State-of-Physical-Activity-in-America.pdf</t>
  </si>
  <si>
    <t>https://health.gov/paguidelines/second-edition/meetings/3/09-Aging.pdf</t>
  </si>
  <si>
    <t>https://health.gov/paguidelines/second-edition/meetings/3/</t>
  </si>
  <si>
    <t>https://health.gov/paguidelines/second-edition/meetings/3/PAGAC-Meeting-3-Summary.pdf</t>
  </si>
  <si>
    <t>https://health.gov/paguidelines/second-edition/meetings/1/PAGAC-Meeting-1-Summary.pdf</t>
  </si>
  <si>
    <t>https://health.gov/paguidelines/second-edition/meetings/2/PAGAC-Meeting-2-Summary.pdf</t>
  </si>
  <si>
    <t>https://health.gov/paguidelines/second-edition/meetings/4/PAGAC-Meeting-4-Summary.pdf</t>
  </si>
  <si>
    <t>https://health.gov/paguidelines/second-edition/meetings/4/</t>
  </si>
  <si>
    <t>https://health.gov/paguidelines/second-edition/meetings/4/10-Aging-SC-Presentation.pdf</t>
  </si>
  <si>
    <t>https://health.gov/paguidelines/second-edition/meetings/5/08-Aging-SC-Presentation.pdf</t>
  </si>
  <si>
    <t>https://health.gov/paguidelines/second-edition/meetings/5/PAGAC-Meeting-5-Summary.pdf</t>
  </si>
  <si>
    <t>https://health.gov/paguidelines/second-edition/meetings/5/</t>
  </si>
  <si>
    <t>https://health.gov/paguidelines/second-edition/committee/resources/</t>
  </si>
  <si>
    <t>https://health.gov/paguidelines/second-edition/report/pdf/15_F-9_Older_Adults.pdf</t>
  </si>
  <si>
    <t>Section 3: Move Your Way Campaign</t>
  </si>
  <si>
    <t>https://health.gov/paguidelines/moveyourway/</t>
  </si>
  <si>
    <t>https://health.gov/paguidelines/moveyourway/materials/PAG_MYW_OlderAdults_FS.pdf</t>
  </si>
  <si>
    <t>https://health.gov/moveyourway/#adults</t>
  </si>
  <si>
    <t>Older Adults Fact Sheet</t>
  </si>
  <si>
    <t>Partner Promotion Toolkit</t>
  </si>
  <si>
    <t>https://health.gov/paguidelines/moveyourway/toolkit/</t>
  </si>
  <si>
    <t>For older adult audiences</t>
  </si>
  <si>
    <t>https://health.gov/paguidelines/moveyourway/toolkit/#olderadult</t>
  </si>
  <si>
    <t>Physical Activity Home Page</t>
  </si>
  <si>
    <t>News &amp; Announcements - "Read more"  (skip "our blog")</t>
  </si>
  <si>
    <t>Current Guidelines Home Page</t>
  </si>
  <si>
    <t>https://health.gov/paguidelines/second-edition/pdf/Physical_Activity_Guidelines_2nd_edition.pdf</t>
  </si>
  <si>
    <t>Media Resources</t>
  </si>
  <si>
    <t>Scientific Report</t>
  </si>
  <si>
    <t>Aging Subcommittee Presentation</t>
  </si>
  <si>
    <t>Section 2a: Current Guidelines</t>
  </si>
  <si>
    <t>Q&amp;A, Top 10 Things to Know, Newsletter, cover image</t>
  </si>
  <si>
    <t>see Move Your Way</t>
  </si>
  <si>
    <t>Section 2c: Advisory Committee</t>
  </si>
  <si>
    <t>Federal Partners and Initiatives</t>
  </si>
  <si>
    <t>https://health.gov/paguidelines/partners/</t>
  </si>
  <si>
    <t>Meeting Summary - page 7</t>
  </si>
  <si>
    <t>Summary - page 26 - 28</t>
  </si>
  <si>
    <t>Summary - all pages</t>
  </si>
  <si>
    <t>Move Your Way Campaign Materials</t>
  </si>
  <si>
    <t>Fact Sheets</t>
  </si>
  <si>
    <t>Posters</t>
  </si>
  <si>
    <t>https://health.gov/paguidelines/moveyourway/#posters</t>
  </si>
  <si>
    <t>Older Adults Poster</t>
  </si>
  <si>
    <t>Older Adults</t>
  </si>
  <si>
    <t>For adults</t>
  </si>
  <si>
    <t>https://health.gov/moveyourway/</t>
  </si>
  <si>
    <t>https://health.gov/MoveYourWay/Activity-Planner/</t>
  </si>
  <si>
    <t>Ready to get started? Interactive Activity Planner</t>
  </si>
  <si>
    <t>Move Your Way website (linked from materials page)</t>
  </si>
  <si>
    <t>Slides / Pages</t>
  </si>
  <si>
    <t>Plan your week - from "Let's go!" button</t>
  </si>
  <si>
    <t>https://health.gov/MoveYourWay/Activity-Planner/activities/</t>
  </si>
  <si>
    <t>https://health.gov/paguidelines/moveyourway/materials/PAG_MYW_OlderAdult_Poster.pdf</t>
  </si>
  <si>
    <t>Chapter 5. Active Older Adults - pages 66 - 77</t>
  </si>
  <si>
    <t>Chapter 6. Addititional Considerations for Some Adults - pages 78 - 86</t>
  </si>
  <si>
    <t>Chapter 7. Active and Safe - pages 87 - 93</t>
  </si>
  <si>
    <t>Pages 66 - 77</t>
  </si>
  <si>
    <t>Pages 78 - 86</t>
  </si>
  <si>
    <t>Pages 87 - 93</t>
  </si>
  <si>
    <t>Section 1: Physical Activity Guidelines 2nd Edition Introduction</t>
  </si>
  <si>
    <t>Loretta DiPietro, PhD, MPH - Aging Subcommittee Chair</t>
  </si>
  <si>
    <t>Meeting 5</t>
  </si>
  <si>
    <t xml:space="preserve">Summary - page 4 </t>
  </si>
  <si>
    <t>Summary - page 24-26, 36 - 37</t>
  </si>
  <si>
    <t>https://health.gov/paguidelines/moveyourway/#videos</t>
  </si>
  <si>
    <t>Videos</t>
  </si>
  <si>
    <t>One of four videos</t>
  </si>
  <si>
    <t>History of Physical Activity Recommendaitns and Guidelines for Americans</t>
  </si>
  <si>
    <t>https://health.gov/paguidelines/second-edition/meetings/1/History-of-Physical-Activity-Recommendations-and-Guidelines-for-Americans.pdf</t>
  </si>
  <si>
    <t>Advisory Committee Charter</t>
  </si>
  <si>
    <t>Charge to 2018 Advisory Committee</t>
  </si>
  <si>
    <t>https://health.gov/paguidelines/second-edition/committee/resources/2018-PAGAC-charter.pdf</t>
  </si>
  <si>
    <t>https://health.gov/paguidelines/second-edition/committee/resources/charge.aspx</t>
  </si>
  <si>
    <t>https://health.gov/paguidelines/second-edition/committee/bio-dipietro.aspx</t>
  </si>
  <si>
    <t>https://publichealth.gwu.edu/departments/exercise-and-nutrition-sciences/loretta-dipietro</t>
  </si>
  <si>
    <t>Loretta DiPietro, PhD, MPH - GWU bio</t>
  </si>
  <si>
    <t>www.surveymonkey.com/r/olderadultpa</t>
  </si>
  <si>
    <r>
      <t>Introducting the Physical Activity Guidelines for Americans, 2nd ed. (</t>
    </r>
    <r>
      <rPr>
        <sz val="8"/>
        <color theme="1"/>
        <rFont val="Arial"/>
        <family val="2"/>
      </rPr>
      <t>PowerPoint</t>
    </r>
    <r>
      <rPr>
        <sz val="10"/>
        <color theme="1"/>
        <rFont val="Arial"/>
        <family val="2"/>
      </rPr>
      <t>)</t>
    </r>
  </si>
  <si>
    <t>https://health.gov/paguidelines/second-edition/ppt/Physical_Activity_Guidelines_2nd_edition_Presentation.pptx</t>
  </si>
  <si>
    <t>State of Physical Activity in America</t>
  </si>
  <si>
    <t>Minutes Slides * 1.75</t>
  </si>
  <si>
    <t>Complete Edition of the Physical Activity Guidelines</t>
  </si>
  <si>
    <t>Cover thru Summary and Road Map - pages cover - 12</t>
  </si>
  <si>
    <t>Glossary and Appendices 1 &amp; 2</t>
  </si>
  <si>
    <t>Letter to the Secretary of HHS</t>
  </si>
  <si>
    <t>Part F. The Science Base</t>
  </si>
  <si>
    <t>Chapter 2. Sedentary Behavior</t>
  </si>
  <si>
    <t>Chapter 3. Brain Health</t>
  </si>
  <si>
    <t>Chapter 4. Cancer Prevention</t>
  </si>
  <si>
    <t>Chapter 5. Cardiometabolic Health and Prevention of Weight Gain</t>
  </si>
  <si>
    <t>Chapter 10. Individuals with Chronic Conditions</t>
  </si>
  <si>
    <t>Chapter 11. Promoting Regular Physical Activity</t>
  </si>
  <si>
    <t>Chapter 9. Older Adults</t>
  </si>
  <si>
    <t xml:space="preserve">                                    The "Evidence-Based" Physical Activity Guidelines (2nd ed)</t>
  </si>
  <si>
    <t>New Issues</t>
  </si>
  <si>
    <t>Health Outcomes</t>
  </si>
  <si>
    <t>Select Populations</t>
  </si>
  <si>
    <t>Part A. Executive Summary - 7 pages</t>
  </si>
  <si>
    <t>Membership Lists - 11 pages</t>
  </si>
  <si>
    <t>Part B. Introduction -  15 pages</t>
  </si>
  <si>
    <t>Part C. Background and Key Phyiscal Activity Concepts - 31 pages</t>
  </si>
  <si>
    <t>Part D. Integrating the Evidence - 30 pages</t>
  </si>
  <si>
    <t>Part E. Systematic Review Literature Search Methology - 22 pages</t>
  </si>
  <si>
    <t>Chapter 1. Phyiscal-Activity Behaviors Steps, Bouts, and High Intensity Training - 26 pages</t>
  </si>
  <si>
    <t>Chapter 2. Sedentary Behavior - 42 pages</t>
  </si>
  <si>
    <t>Chapter 3. Brain Health - 61 pages</t>
  </si>
  <si>
    <t>Chapter 4. Cancer Prevention - 64 pages</t>
  </si>
  <si>
    <t>Chapter 5. Cardiometabolic Health and Prevention of Weight Gain - 36 pages</t>
  </si>
  <si>
    <t>Chapter 6. All-Cause Mortality, Cardiovascular Mortality, and Incident Cardiovascular - 26 pages</t>
  </si>
  <si>
    <t>Chapter 7. Youth - 26 pages</t>
  </si>
  <si>
    <t>Chapter 8. Women Who are Pregnant or Postpartum - 34 pages</t>
  </si>
  <si>
    <t>Chapter 9. Older Adults -  51 pages</t>
  </si>
  <si>
    <t>Chapter 10. Individuals with Chronic Conditions - 117 pages</t>
  </si>
  <si>
    <t>Chapter 11. Promoting Regular Physical Activity - 104 pages</t>
  </si>
  <si>
    <t>Part H. Appendices - 24 pages</t>
  </si>
  <si>
    <t>Part G. Needs for Future Research - 43 - pages</t>
  </si>
  <si>
    <t>Pages</t>
  </si>
  <si>
    <t>Pages x 500</t>
  </si>
  <si>
    <t>Chapter 8. Taking Action: Increasing Physical activity Levels of Americans</t>
  </si>
  <si>
    <t>Minutes</t>
  </si>
  <si>
    <t>Chapter 4. Active Adults - pages 55 - 65</t>
  </si>
  <si>
    <t xml:space="preserve">  Chapter 3. Active Children and Adolescents - pages 46 - 54</t>
  </si>
  <si>
    <t xml:space="preserve">  Chapter 2. Physical Activity and Health - pages 27 - 45</t>
  </si>
  <si>
    <t xml:space="preserve">  Chapter 1. Introducing the Physical Activity Guidelines for Americans p 13 - 26</t>
  </si>
  <si>
    <t>The 2018 Physical Activity Guidelines Advisory Committee completed a series of systematic literature searches to answer 38 questions and 104 subquestions. For those interested in the methodology of the search and process to identify included articles in specific questions, the details can be found in the supplementary materials below.</t>
  </si>
  <si>
    <t>Chapter 1. Physical Activity Behaviors: Steps, Bouts, and High Intensity Training</t>
  </si>
  <si>
    <t>Question 1. What is the relationship between step count per day and (1) all-cause and cardiovascular disease mortality, and (2) incidence of cardiovascular disease events and type 2 diabetes?</t>
  </si>
  <si>
    <t>Evidence Portfolio, Exposure Subcommittee, Steps [PDF - 1 MB]</t>
  </si>
  <si>
    <t>Question 2. What is the relationship between bout duration of physical activity and health outcomes?</t>
  </si>
  <si>
    <t>Evidence Portfolio, Exposure Subcommittee, Bouts [PDF - 1.1 MB]</t>
  </si>
  <si>
    <t>Question 3. What is the relationship between high intensity interval training and reduction in cardiometabolic risk?</t>
  </si>
  <si>
    <t>Evidence Portfolio, Exposure Subcommittee, High Intensity Interval Training [PDF - 689 KB]</t>
  </si>
  <si>
    <t>Question 1. What is the relationship between sedentary behavior and all-cause mortality?</t>
  </si>
  <si>
    <t>Evidence Portfolio, Sedentary Subcommittee, All-Cause Mortality [PDF - 1.2 MB]</t>
  </si>
  <si>
    <t>Supplementary Table S-F2-1 [PDF - 584 KB]</t>
  </si>
  <si>
    <t>Supplementary Table S-F2-2 [PDF - 655 KB]</t>
  </si>
  <si>
    <t>Supplementary Table S-F2-3 [PDF - 679 KB]</t>
  </si>
  <si>
    <t>Question 2. What is the relationship between sedentary behavior and cardiovascular disease mortality?</t>
  </si>
  <si>
    <t>Evidence Portfolio, Sedentary Subcommittee, CVD Mortality [PDF - 980 KB]</t>
  </si>
  <si>
    <t>Supplementary Table S-F2-4 [PDF - 566 KB]</t>
  </si>
  <si>
    <t>Supplementary Table S-F2-5 [PDF - 602 KB]</t>
  </si>
  <si>
    <t>Supplementary Table S-F2-6 [PDF - 600 KB]</t>
  </si>
  <si>
    <t>Question 3. What is the relationship between sedentary behavior and cancer mortality?</t>
  </si>
  <si>
    <t>Evidence Portfolio, Sedentary Subcommittee, Cancer Mortality [PDF - 956 KB]</t>
  </si>
  <si>
    <t>Supplementary Table S-F2-7 [PDF - 570 KB]</t>
  </si>
  <si>
    <t>Supplementary Table S-F2-8 [PDF - 597 KB]</t>
  </si>
  <si>
    <t>Supplementary Table S-F2-9 [PDF - 597 KB]</t>
  </si>
  <si>
    <t>Question 4. What is the relationship between sedentary behavior and (1) type 2 diabetes, (2) weight status, (3) cardiovascular disease, and (4) cancer?</t>
  </si>
  <si>
    <t>Evidence Portfolio, Sedentary Subcommittee, Incidence [PDF - 1.5 MB]</t>
  </si>
  <si>
    <t>Supplementary Table S-F2-10 [PDF - 719 KB]</t>
  </si>
  <si>
    <t>Supplementary Table S-F2-11 [PDF - 847 KB]</t>
  </si>
  <si>
    <t>Question 5. Does the effect of moderate-to-vigorous physical activity on all-cause mortality vary by amount of sedentary behavior?</t>
  </si>
  <si>
    <t>Evidence Portfolio, Sedentary Subcommittee, Activity [PDF - 873 KB]</t>
  </si>
  <si>
    <t>Question 1. What is the relationship between physical activity and cognition?</t>
  </si>
  <si>
    <t>Evidence Portfolio, Brain Health Subcommittee, Cognition [PDF - 1.6 MB]</t>
  </si>
  <si>
    <t>Question 2. What is the relationship between physical activity and quality of life?</t>
  </si>
  <si>
    <t>Evidence Portfolio, Brain Health Subcommittee, Quality of Life [PDF - 1.9 MB]</t>
  </si>
  <si>
    <t>Question 3. What is the relationship between physical activity and (1) affect, (2) anxiety, and (3) depressed mood and depression?</t>
  </si>
  <si>
    <t>Evidence Portfolio, Brain Health Subcommittee, Incidence [PDF - 1.4 MB]</t>
  </si>
  <si>
    <t>Question 4. What is the relationship between physical activity and sleep?</t>
  </si>
  <si>
    <t>Evidence Portfolio, Brain Health Subcommittee, Sleep [PDF - 974 KB]</t>
  </si>
  <si>
    <t>Question 1. What is the relationship between physical activity and specific cancer incidence?</t>
  </si>
  <si>
    <t>Evidence Portfolio, Cancer Subcommittee, Incidence [PDF - 1.2 MB]</t>
  </si>
  <si>
    <t>Question 1. What is the relationship between physical activity and prevention of weight gain?</t>
  </si>
  <si>
    <t>Evidence Portfolio, Cardiometabolic Health and Weight Management Subcommittee, Weight Status [PDF - 972 KB]</t>
  </si>
  <si>
    <t>Supplementary Table S-F5-1 [PDF - 815 KB]</t>
  </si>
  <si>
    <t>Question 2. In people with normal blood pressure or prehypertension, what is the relationship between physical activity and blood pressure?</t>
  </si>
  <si>
    <t>Evidence Portfolio, Cardiometabolic Health and Weight Management Subcommittee, Blood Pressure [PDF - 979 KB]</t>
  </si>
  <si>
    <t>Supplementary Table S-F5-2 [PDF - 614 KB]</t>
  </si>
  <si>
    <t>Question 3. In adults without diabetes, what is the relationship between physical activity and type 2 diabetes?</t>
  </si>
  <si>
    <t>Evidence Portfolio, Cardiometabolic Health and Weight Management Subcommittee, Type 2 Diabetes [PDF - 1.1 MB]</t>
  </si>
  <si>
    <t>Chapter 6. All-cause Mortality, Cardiovascular Mortality, and Incident Cardiovascular Disease</t>
  </si>
  <si>
    <t>Question 1. What is the relationship between physical activity and all-cause mortality?</t>
  </si>
  <si>
    <t>Evidence Portfolio, Exposure Subcommittee, All-Cause Mortality [PDF - 820 KB]</t>
  </si>
  <si>
    <t>Question 2. What is the relationship between physical activity and cardiovascular disease mortality?</t>
  </si>
  <si>
    <t>Evidence Portfolio, Exposure Subcommittee, CVD Mortality [PDF - 798 KB]</t>
  </si>
  <si>
    <t>Question 3. What is the relationship between physical activity and cardiovascular disease incidence?</t>
  </si>
  <si>
    <t>Evidence Portfolio, Exposure Subcommittee, CVD Incidence [PDF - 894 KB]</t>
  </si>
  <si>
    <t>Chapter 7. Youth</t>
  </si>
  <si>
    <t>Question 1. In children younger than age 6 years, is physical activity related to health outcomes?</t>
  </si>
  <si>
    <t>Evidence Portfolio, Youth Subcommittee, Under 6 [PDF - 1.7 MB]</t>
  </si>
  <si>
    <t>Question 2. In children and adolescents, is physical activity related to health outcomes?</t>
  </si>
  <si>
    <t>Evidence Portfolio, Youth Subcommittee, Children and Adolescents [PDF - 1.4 MB]</t>
  </si>
  <si>
    <t>Question 3. In children and adolescents, is sedentary behavior related to health outcomes?</t>
  </si>
  <si>
    <t>Evidence Portfolio, Youth Subcommittee, Sedentary Behavior [PDF - 1.2 MB]</t>
  </si>
  <si>
    <t>Chapter 8. Women Who are Pregnant or Postpartum</t>
  </si>
  <si>
    <t>Question 1. What is the relationship between physical activity and weight gain during pregnancy and weight loss during postpartum?</t>
  </si>
  <si>
    <t>Evidence Portfolio, Pregnancy and Postpartum Work Group, Weight Status [PDF - 904 KB]</t>
  </si>
  <si>
    <t>Question 2. What is the relationship between physical activity and the incidence of gestational diabetes mellitus?</t>
  </si>
  <si>
    <t>Evidence Portfolio, Pregnancy and Postpartum Work Group, Gestational Diabetes Mellitus [PDF - 884 KB]</t>
  </si>
  <si>
    <t>Question 3. What is the relationship between physical activity and the incidence of (1) preeclampsia and (2) hypertensive disorders during pregnancy?</t>
  </si>
  <si>
    <t>Evidence Portfolio, Pregnancy and Postpartum Work Group, Preeclampsia and Eclampsia [PDF - 830 KB]</t>
  </si>
  <si>
    <t>Question 4. What is the relationship between physical activity and (1) affect, (2) anxiety, and (3) depression during pregnancy and postpartum (up to one year)?</t>
  </si>
  <si>
    <t>Evidence Portfolio, Pregnancy and Postpartum Work Group, Incidence [PDF - 793 KB]</t>
  </si>
  <si>
    <t>Question 1. What is the relationship between physical activity and risk of injury due to a fall?</t>
  </si>
  <si>
    <t>Evidence Portfolio, Aging Subcommittee, Risk of Injury [PDF - 915 KB]</t>
  </si>
  <si>
    <t>Question 2. What is the relationship between physical activity and physical function among the general aging population?</t>
  </si>
  <si>
    <t>Evidence Portfolio, Aging Subcommittee, Physical Function [PDF - 1.5 MB]</t>
  </si>
  <si>
    <t>Question 3. What is the relationship between physical activity and physical function in older adults with selected chronic conditions?</t>
  </si>
  <si>
    <t>Evidence Portfolio, Aging Subcommittee, Physical Function and Chronic Conditions [PDF - 1.8 MB]</t>
  </si>
  <si>
    <t>Question 1. Among cancer survivors, what is the relationship between physical activity and (1) all-cause mortality, (2) cancer-specific mortality, or (3) risk of cancer recurrence or second primary cancer?</t>
  </si>
  <si>
    <t>Evidence Portfolio, Chronic Conditions Subcommittee, Cancer [PDF - 993 KB]</t>
  </si>
  <si>
    <t>Question 2. In individuals with osteoarthritis, what is the relationship between physical activity and (1) risk of co-morbid conditions, (2) physical function, (3) health-related quality of life, (4) pain, and (5) disease progression?</t>
  </si>
  <si>
    <t>Evidence Portfolio, Chronic Conditions Subcommittee, Osteoarthritis [PDF - 1.1 MB]</t>
  </si>
  <si>
    <t>Question 3: In people with the cardiovascular condition of hypertension, what is the relationship between physical activity and (1) risk of co-morbid conditions, (2) physical function, (3) health-related quality of life, and (4) cardiovascular disease progression and mortality?</t>
  </si>
  <si>
    <t>Evidence Portfolio, Chronic Conditions Subcommittee, Hypertension [PDF - 938 KB]</t>
  </si>
  <si>
    <t>Supplementary Table S-F10-1 [PDF - 518 KB]</t>
  </si>
  <si>
    <t>Supplementary Table S-F10-2 [PDF - 727 KB]</t>
  </si>
  <si>
    <t>Question 4. In people with type 2 diabetes, what is the relationship between physical activity and (1) risk of co-morbid conditions, (2) physical function, (3) health-related quality of life, and (4) disease progression?</t>
  </si>
  <si>
    <t>Evidence Portfolio, Chronic Conditions Subcommittee, Type 2 Diabetes [PDF - 1.6 MB]</t>
  </si>
  <si>
    <t>Question 5. In people with multiple sclerosis, what is the relationship between physical activity and: 1) risk of co-morbid conditions, 2) physical function, and 3) health-related quality of life?</t>
  </si>
  <si>
    <t>Evidence Portfolio, Chronic Conditions Subcommittee, Multiple Sclerosis [PDF - 873 KB]</t>
  </si>
  <si>
    <t>Question 6. In people with spinal cord injury, what is the relationship between physical activity and (1) risk of co-morbid conditions, (2) physical function, and (3) health-related quality of life?</t>
  </si>
  <si>
    <t>Evidence Portfolio, Chronic Conditions Subcommittee, Spinal Cord Injury [PDF - 925 KB]</t>
  </si>
  <si>
    <t>Question 7. In people with intellectual disabilities, what is the relationship between physical activity and: (1) risk of co-morbid conditions, (2) physical function, and (3) health-related quality of life?</t>
  </si>
  <si>
    <t>Evidence Portfolio, Chronic Conditions Subcommittee, Intellectual Disabilities [PDF - 866 KB]</t>
  </si>
  <si>
    <t>Question 1. What interventions are effective for increasing physical activity at different levels of impact?</t>
  </si>
  <si>
    <t>Evidence Portfolio, Physical Activity Promotion Subcommittee, Individual [PDF - 1.5 MB]</t>
  </si>
  <si>
    <t>Evidence Portfolio, Physical Activity Promotion Subcommittee, Community [PDF - 1.8 MB]</t>
  </si>
  <si>
    <t>Evidence Portfolio, Physical Activity Promotion Subcommittee, Communication Environment [PDF - 1.6 MB]</t>
  </si>
  <si>
    <t>Evidence Portfolio, Physical Activity Promotion Subcommittee, Physical Environment &amp; Policy [PDF - 1.4 MB]</t>
  </si>
  <si>
    <t>Question 2. What interventions are effective for reducing sedentary behavior?</t>
  </si>
  <si>
    <t>Evidence Portfolio, Physical Activity Promotion Subcommittee, Sedentary Behavior [PDF - 1.4 MB]</t>
  </si>
  <si>
    <t>Pages * 210 = Words</t>
  </si>
  <si>
    <t>Words / 250 = Minutes</t>
  </si>
  <si>
    <t>Totals</t>
  </si>
  <si>
    <t>Average</t>
  </si>
  <si>
    <t>Std Dev</t>
  </si>
  <si>
    <t>Count</t>
  </si>
  <si>
    <t>Section 2b: Current Guidelines</t>
  </si>
  <si>
    <t>Section 2c: Current Guidelines</t>
  </si>
  <si>
    <t>Promoting Physical Activity</t>
  </si>
  <si>
    <t>Part D. Integrating the Evidence - Pages D1-D3, D27-D29</t>
  </si>
  <si>
    <t>Part C. Background and Key Phyiscal Activity Concepts - Pages C1-C6, C26-C27</t>
  </si>
  <si>
    <t>Letter from Secretary</t>
  </si>
  <si>
    <t>Guidelines page 26</t>
  </si>
  <si>
    <t>Guidelines</t>
  </si>
  <si>
    <t>Letter to Secretary</t>
  </si>
  <si>
    <t>Part A. Executive Summary - pages A5-A6 emphasize</t>
  </si>
  <si>
    <t>Part B. Introduction - page B7</t>
  </si>
  <si>
    <t>Part E.</t>
  </si>
  <si>
    <t>Evidence Portfolios 4</t>
  </si>
  <si>
    <t>Evidence Portfolios 1</t>
  </si>
  <si>
    <t>Evidence Portfolios 2</t>
  </si>
  <si>
    <t>Evidence Portfolios 3</t>
  </si>
  <si>
    <t>Chapter 11. Promoting Regular Physical Activity - pages F1-F11, 2 other pages</t>
  </si>
  <si>
    <t>Section</t>
  </si>
  <si>
    <t>Time</t>
  </si>
  <si>
    <t>Questions</t>
  </si>
  <si>
    <t>3a</t>
  </si>
  <si>
    <t>3b</t>
  </si>
  <si>
    <t>3c</t>
  </si>
  <si>
    <t>4a</t>
  </si>
  <si>
    <t>4b</t>
  </si>
  <si>
    <t>4c</t>
  </si>
  <si>
    <t>5a</t>
  </si>
  <si>
    <t>5b</t>
  </si>
  <si>
    <t>Points</t>
  </si>
  <si>
    <t>3d</t>
  </si>
  <si>
    <t>3e</t>
  </si>
  <si>
    <t>3f</t>
  </si>
  <si>
    <t>Text Qs</t>
  </si>
  <si>
    <t>37 -- 41</t>
  </si>
  <si>
    <t>64 -- 68</t>
  </si>
  <si>
    <t>60 --63</t>
  </si>
  <si>
    <t>52 -- 59</t>
  </si>
  <si>
    <t>47 -- 51</t>
  </si>
  <si>
    <t>45 -- 46</t>
  </si>
  <si>
    <t>43 -- 44</t>
  </si>
  <si>
    <t>Q #s</t>
  </si>
  <si>
    <t>32 -- 34</t>
  </si>
  <si>
    <t>35 -- 36</t>
  </si>
  <si>
    <t>23 -- 31</t>
  </si>
  <si>
    <t>14 -- 22</t>
  </si>
  <si>
    <t>9 -- 13</t>
  </si>
  <si>
    <t>2 -- 8</t>
  </si>
  <si>
    <t>MC</t>
  </si>
  <si>
    <t>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</si>
</sst>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u/>
      <sz val="11"/>
      <color theme="10"/>
      <name val="Calibri"/>
      <family val="2"/>
      <scheme val="minor"/>
    </font>
    <font>
      <b/>
      <sz val="11"/>
      <color theme="1"/>
      <name val="Arial"/>
      <family val="2"/>
    </font>
    <font>
      <b/>
      <sz val="10"/>
      <color theme="1"/>
      <name val="Arial"/>
      <family val="2"/>
    </font>
    <font>
      <sz val="10"/>
      <color theme="1"/>
      <name val="Arial"/>
      <family val="2"/>
    </font>
    <font>
      <sz val="9"/>
      <color theme="1"/>
      <name val="Arial"/>
      <family val="2"/>
    </font>
    <font>
      <u/>
      <sz val="9"/>
      <color theme="10"/>
      <name val="Arial"/>
      <family val="2"/>
    </font>
    <font>
      <b/>
      <u/>
      <sz val="9"/>
      <color theme="10"/>
      <name val="Arial"/>
      <family val="2"/>
    </font>
    <font>
      <sz val="10"/>
      <color rgb="FFFF0000"/>
      <name val="Arial"/>
      <family val="2"/>
    </font>
    <font>
      <sz val="11"/>
      <color theme="1"/>
      <name val="Arial"/>
      <family val="2"/>
    </font>
    <font>
      <sz val="8"/>
      <color theme="1"/>
      <name val="Arial"/>
      <family val="2"/>
    </font>
    <font>
      <u/>
      <sz val="9"/>
      <color theme="10"/>
      <name val="Calibri"/>
      <family val="2"/>
      <scheme val="minor"/>
    </font>
    <font>
      <b/>
      <sz val="9"/>
      <color theme="1"/>
      <name val="Arial"/>
      <family val="2"/>
    </font>
    <font>
      <sz val="9"/>
      <name val="Arial"/>
      <family val="2"/>
    </font>
    <font>
      <b/>
      <sz val="11"/>
      <color theme="1"/>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73">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4" fillId="0" borderId="0" xfId="0" applyFont="1"/>
    <xf numFmtId="1" fontId="4" fillId="0" borderId="0" xfId="0" applyNumberFormat="1" applyFont="1"/>
    <xf numFmtId="1" fontId="4" fillId="0" borderId="0" xfId="0" applyNumberFormat="1" applyFont="1" applyAlignment="1">
      <alignment wrapText="1"/>
    </xf>
    <xf numFmtId="0" fontId="4" fillId="0" borderId="0" xfId="0" applyFont="1" applyAlignment="1">
      <alignment horizontal="center" vertical="center" wrapText="1"/>
    </xf>
    <xf numFmtId="0" fontId="5" fillId="0" borderId="0" xfId="0" applyFont="1"/>
    <xf numFmtId="0" fontId="4" fillId="0" borderId="0" xfId="0" applyFont="1" applyAlignment="1">
      <alignment horizontal="left" indent="1"/>
    </xf>
    <xf numFmtId="0" fontId="4" fillId="0" borderId="1" xfId="0" applyFont="1" applyBorder="1"/>
    <xf numFmtId="1" fontId="4" fillId="0" borderId="1" xfId="0" applyNumberFormat="1" applyFont="1" applyBorder="1"/>
    <xf numFmtId="1" fontId="4" fillId="0" borderId="1" xfId="0" applyNumberFormat="1" applyFont="1" applyBorder="1" applyAlignment="1">
      <alignment wrapText="1"/>
    </xf>
    <xf numFmtId="0" fontId="6" fillId="0" borderId="0" xfId="1" applyFont="1"/>
    <xf numFmtId="2" fontId="4" fillId="0" borderId="0" xfId="0" applyNumberFormat="1" applyFont="1"/>
    <xf numFmtId="164" fontId="4" fillId="0" borderId="0" xfId="0" applyNumberFormat="1" applyFont="1"/>
    <xf numFmtId="0" fontId="4" fillId="0" borderId="0" xfId="0" applyFont="1" applyAlignment="1">
      <alignment horizontal="left" indent="2"/>
    </xf>
    <xf numFmtId="164" fontId="4" fillId="0" borderId="1" xfId="0" applyNumberFormat="1" applyFont="1" applyBorder="1"/>
    <xf numFmtId="0" fontId="3" fillId="0" borderId="0" xfId="0" applyFont="1" applyAlignment="1">
      <alignment horizontal="left"/>
    </xf>
    <xf numFmtId="2" fontId="4" fillId="0" borderId="1" xfId="0" applyNumberFormat="1" applyFont="1" applyBorder="1"/>
    <xf numFmtId="0" fontId="4" fillId="0" borderId="0" xfId="0" applyFont="1" applyAlignment="1">
      <alignment horizontal="right"/>
    </xf>
    <xf numFmtId="0" fontId="3" fillId="0" borderId="0" xfId="0" applyFont="1" applyAlignment="1">
      <alignment horizontal="right"/>
    </xf>
    <xf numFmtId="164" fontId="4" fillId="0" borderId="0" xfId="0" applyNumberFormat="1" applyFont="1" applyAlignment="1">
      <alignment wrapText="1"/>
    </xf>
    <xf numFmtId="0" fontId="4" fillId="0" borderId="0" xfId="0" applyFont="1" applyAlignment="1">
      <alignment horizontal="left" indent="3"/>
    </xf>
    <xf numFmtId="0" fontId="4" fillId="0" borderId="0" xfId="0" applyFont="1" applyAlignment="1">
      <alignment horizontal="left" indent="4"/>
    </xf>
    <xf numFmtId="1" fontId="3" fillId="0" borderId="0" xfId="0" applyNumberFormat="1" applyFont="1"/>
    <xf numFmtId="1" fontId="3" fillId="0" borderId="0" xfId="0" applyNumberFormat="1" applyFont="1" applyAlignment="1">
      <alignment wrapText="1"/>
    </xf>
    <xf numFmtId="164" fontId="3" fillId="0" borderId="0" xfId="0" applyNumberFormat="1" applyFont="1"/>
    <xf numFmtId="0" fontId="7" fillId="0" borderId="0" xfId="1" applyFont="1"/>
    <xf numFmtId="164" fontId="4" fillId="0" borderId="1" xfId="0" applyNumberFormat="1" applyFont="1" applyBorder="1" applyAlignment="1">
      <alignment wrapText="1"/>
    </xf>
    <xf numFmtId="1" fontId="8" fillId="0" borderId="0" xfId="0" applyNumberFormat="1" applyFont="1"/>
    <xf numFmtId="0" fontId="9" fillId="0" borderId="0" xfId="0" applyFont="1"/>
    <xf numFmtId="0" fontId="2" fillId="0" borderId="0" xfId="0" applyFont="1"/>
    <xf numFmtId="0" fontId="11" fillId="0" borderId="0" xfId="1" applyFont="1"/>
    <xf numFmtId="0" fontId="12" fillId="0" borderId="0" xfId="0" applyFont="1" applyAlignment="1">
      <alignment horizontal="center" vertical="center" wrapText="1"/>
    </xf>
    <xf numFmtId="0" fontId="13" fillId="0" borderId="0" xfId="1" applyFont="1"/>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9" fillId="0" borderId="0" xfId="0" applyFont="1" applyAlignment="1">
      <alignment horizontal="center"/>
    </xf>
    <xf numFmtId="0" fontId="4" fillId="2" borderId="0" xfId="0" applyFont="1" applyFill="1" applyAlignment="1">
      <alignment horizontal="left" indent="2"/>
    </xf>
    <xf numFmtId="0" fontId="4" fillId="2" borderId="0" xfId="0" applyFont="1" applyFill="1" applyAlignment="1">
      <alignment horizontal="left" indent="3"/>
    </xf>
    <xf numFmtId="0" fontId="4" fillId="2" borderId="0" xfId="0" applyFont="1" applyFill="1" applyAlignment="1">
      <alignment horizontal="center"/>
    </xf>
    <xf numFmtId="0" fontId="4" fillId="2" borderId="0" xfId="0" applyFont="1" applyFill="1" applyAlignment="1">
      <alignment horizontal="left" indent="5"/>
    </xf>
    <xf numFmtId="0" fontId="0" fillId="0" borderId="0" xfId="0" applyAlignment="1">
      <alignment horizontal="left" vertical="center" indent="1"/>
    </xf>
    <xf numFmtId="0" fontId="0" fillId="0" borderId="0" xfId="0" applyAlignment="1">
      <alignment horizontal="left" vertical="center" indent="2"/>
    </xf>
    <xf numFmtId="0" fontId="1" fillId="0" borderId="0" xfId="1" applyAlignment="1">
      <alignment horizontal="left" vertical="center" indent="3"/>
    </xf>
    <xf numFmtId="0" fontId="1" fillId="0" borderId="0" xfId="1"/>
    <xf numFmtId="0" fontId="1" fillId="0" borderId="0" xfId="1" applyAlignment="1">
      <alignment horizontal="left" vertical="center" indent="1"/>
    </xf>
    <xf numFmtId="1" fontId="0" fillId="0" borderId="0" xfId="0" applyNumberFormat="1"/>
    <xf numFmtId="0" fontId="0" fillId="0" borderId="0" xfId="0" applyAlignment="1">
      <alignment horizontal="center" wrapText="1"/>
    </xf>
    <xf numFmtId="0" fontId="14" fillId="0" borderId="2" xfId="0" applyFont="1" applyBorder="1" applyAlignment="1">
      <alignment horizontal="center"/>
    </xf>
    <xf numFmtId="0" fontId="0" fillId="0" borderId="2" xfId="0" applyBorder="1"/>
    <xf numFmtId="0" fontId="15" fillId="0" borderId="2" xfId="1" applyFont="1" applyBorder="1" applyAlignment="1">
      <alignment horizontal="center"/>
    </xf>
    <xf numFmtId="1" fontId="0" fillId="0" borderId="2" xfId="0" applyNumberFormat="1" applyBorder="1"/>
    <xf numFmtId="0" fontId="14" fillId="0" borderId="2" xfId="0" applyFont="1" applyBorder="1" applyAlignment="1">
      <alignment horizontal="center" vertical="center"/>
    </xf>
    <xf numFmtId="0" fontId="15" fillId="0" borderId="2" xfId="1" applyFont="1" applyBorder="1" applyAlignment="1">
      <alignment horizontal="center" vertical="center"/>
    </xf>
    <xf numFmtId="0" fontId="15" fillId="0" borderId="2" xfId="1" applyFont="1" applyBorder="1" applyAlignment="1">
      <alignment horizontal="left" vertical="center" indent="1"/>
    </xf>
    <xf numFmtId="0" fontId="4" fillId="0" borderId="1" xfId="0" applyFont="1" applyBorder="1" applyAlignment="1">
      <alignment horizontal="center"/>
    </xf>
    <xf numFmtId="0" fontId="8" fillId="0" borderId="0" xfId="0" applyFont="1" applyAlignment="1">
      <alignment horizontal="left" indent="2"/>
    </xf>
    <xf numFmtId="0" fontId="3" fillId="0" borderId="0" xfId="0" applyFont="1" applyAlignment="1">
      <alignment horizontal="left" indent="1"/>
    </xf>
    <xf numFmtId="0" fontId="4" fillId="2" borderId="0" xfId="0" applyFont="1" applyFill="1"/>
    <xf numFmtId="1" fontId="4" fillId="2" borderId="0" xfId="0" applyNumberFormat="1" applyFont="1" applyFill="1"/>
    <xf numFmtId="1" fontId="4" fillId="2" borderId="0" xfId="0" applyNumberFormat="1" applyFont="1" applyFill="1" applyAlignment="1">
      <alignment wrapText="1"/>
    </xf>
    <xf numFmtId="2" fontId="0" fillId="0" borderId="0" xfId="0" applyNumberFormat="1"/>
    <xf numFmtId="2" fontId="0" fillId="0" borderId="1" xfId="0" applyNumberFormat="1" applyBorder="1"/>
    <xf numFmtId="0" fontId="0" fillId="0" borderId="1" xfId="0" applyBorder="1"/>
    <xf numFmtId="0" fontId="14" fillId="0" borderId="0" xfId="0" applyFont="1" applyAlignment="1">
      <alignment horizontal="center"/>
    </xf>
    <xf numFmtId="2" fontId="0" fillId="0" borderId="0" xfId="0" applyNumberFormat="1" applyBorder="1"/>
    <xf numFmtId="0" fontId="0" fillId="0" borderId="0" xfId="0" applyBorder="1"/>
    <xf numFmtId="2" fontId="0" fillId="2" borderId="0" xfId="0" applyNumberFormat="1" applyFill="1"/>
    <xf numFmtId="17" fontId="0" fillId="0" borderId="0" xfId="0" applyNumberForma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142642</xdr:colOff>
      <xdr:row>0</xdr:row>
      <xdr:rowOff>38101</xdr:rowOff>
    </xdr:from>
    <xdr:to>
      <xdr:col>0</xdr:col>
      <xdr:colOff>1374373</xdr:colOff>
      <xdr:row>0</xdr:row>
      <xdr:rowOff>456632</xdr:rowOff>
    </xdr:to>
    <xdr:pic>
      <xdr:nvPicPr>
        <xdr:cNvPr id="4" name="Picture 3">
          <a:extLst>
            <a:ext uri="{FF2B5EF4-FFF2-40B4-BE49-F238E27FC236}">
              <a16:creationId xmlns:a16="http://schemas.microsoft.com/office/drawing/2014/main" id="{3E99B42E-4488-49E9-81A8-4DAB43A363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42" y="38101"/>
          <a:ext cx="1243161" cy="418531"/>
        </a:xfrm>
        <a:prstGeom prst="rect">
          <a:avLst/>
        </a:prstGeom>
      </xdr:spPr>
    </xdr:pic>
    <xdr:clientData/>
  </xdr:twoCellAnchor>
  <xdr:twoCellAnchor editAs="oneCell">
    <xdr:from>
      <xdr:col>0</xdr:col>
      <xdr:colOff>4484312</xdr:colOff>
      <xdr:row>38</xdr:row>
      <xdr:rowOff>19050</xdr:rowOff>
    </xdr:from>
    <xdr:to>
      <xdr:col>0</xdr:col>
      <xdr:colOff>5287063</xdr:colOff>
      <xdr:row>43</xdr:row>
      <xdr:rowOff>142875</xdr:rowOff>
    </xdr:to>
    <xdr:pic>
      <xdr:nvPicPr>
        <xdr:cNvPr id="3" name="Picture 2" descr="PAG Advisory Committee Report">
          <a:extLst>
            <a:ext uri="{FF2B5EF4-FFF2-40B4-BE49-F238E27FC236}">
              <a16:creationId xmlns:a16="http://schemas.microsoft.com/office/drawing/2014/main" id="{CE232171-A6E2-4211-AF1E-0E484391F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84312" y="6153150"/>
          <a:ext cx="802751" cy="10382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ealth.gov/paguidelines/second-edition/meetings/" TargetMode="External"/><Relationship Id="rId13" Type="http://schemas.openxmlformats.org/officeDocument/2006/relationships/hyperlink" Target="https://health.gov/paguidelines/second-edition/meetings/3/09-Aging.pdf" TargetMode="External"/><Relationship Id="rId18" Type="http://schemas.openxmlformats.org/officeDocument/2006/relationships/hyperlink" Target="https://health.gov/paguidelines/second-edition/meetings/4/PAGAC-Meeting-4-Summary.pdf" TargetMode="External"/><Relationship Id="rId26" Type="http://schemas.openxmlformats.org/officeDocument/2006/relationships/hyperlink" Target="https://health.gov/paguidelines/moveyourway/toolkit/" TargetMode="External"/><Relationship Id="rId39" Type="http://schemas.openxmlformats.org/officeDocument/2006/relationships/hyperlink" Target="https://health.gov/paguidelines/second-edition/committee/bio-dipietro.aspx" TargetMode="External"/><Relationship Id="rId3" Type="http://schemas.openxmlformats.org/officeDocument/2006/relationships/hyperlink" Target="https://health.gov/paguidelines/about/qanda/" TargetMode="External"/><Relationship Id="rId21" Type="http://schemas.openxmlformats.org/officeDocument/2006/relationships/hyperlink" Target="https://health.gov/paguidelines/second-edition/meetings/5/08-Aging-SC-Presentation.pdf" TargetMode="External"/><Relationship Id="rId34" Type="http://schemas.openxmlformats.org/officeDocument/2006/relationships/hyperlink" Target="https://health.gov/MoveYourWay/Activity-Planner/activities/" TargetMode="External"/><Relationship Id="rId42" Type="http://schemas.openxmlformats.org/officeDocument/2006/relationships/printerSettings" Target="../printerSettings/printerSettings1.bin"/><Relationship Id="rId7" Type="http://schemas.openxmlformats.org/officeDocument/2006/relationships/hyperlink" Target="https://health.gov/paguidelines/second-edition/committee/consultants.aspx" TargetMode="External"/><Relationship Id="rId12" Type="http://schemas.openxmlformats.org/officeDocument/2006/relationships/hyperlink" Target="https://health.gov/paguidelines/second-edition/meetings/1/The-State-of-Physical-Activity-in-America.pdf" TargetMode="External"/><Relationship Id="rId17" Type="http://schemas.openxmlformats.org/officeDocument/2006/relationships/hyperlink" Target="https://health.gov/paguidelines/second-edition/meetings/2/PAGAC-Meeting-2-Summary.pdf" TargetMode="External"/><Relationship Id="rId25" Type="http://schemas.openxmlformats.org/officeDocument/2006/relationships/hyperlink" Target="https://health.gov/paguidelines/moveyourway/toolkit/" TargetMode="External"/><Relationship Id="rId33" Type="http://schemas.openxmlformats.org/officeDocument/2006/relationships/hyperlink" Target="https://health.gov/MoveYourWay/Activity-Planner/" TargetMode="External"/><Relationship Id="rId38" Type="http://schemas.openxmlformats.org/officeDocument/2006/relationships/hyperlink" Target="https://health.gov/paguidelines/second-edition/committee/resources/charge.aspx" TargetMode="External"/><Relationship Id="rId2" Type="http://schemas.openxmlformats.org/officeDocument/2006/relationships/hyperlink" Target="http://www.healthedpartners.org/ceu/hp2030dev1/hp2030dev1studyguide.pdf" TargetMode="External"/><Relationship Id="rId16" Type="http://schemas.openxmlformats.org/officeDocument/2006/relationships/hyperlink" Target="https://health.gov/paguidelines/second-edition/meetings/1/PAGAC-Meeting-1-Summary.pdf" TargetMode="External"/><Relationship Id="rId20" Type="http://schemas.openxmlformats.org/officeDocument/2006/relationships/hyperlink" Target="https://health.gov/paguidelines/second-edition/meetings/4/10-Aging-SC-Presentation.pdf" TargetMode="External"/><Relationship Id="rId29" Type="http://schemas.openxmlformats.org/officeDocument/2006/relationships/hyperlink" Target="https://health.gov/paguidelines/moveyourway/" TargetMode="External"/><Relationship Id="rId41" Type="http://schemas.openxmlformats.org/officeDocument/2006/relationships/hyperlink" Target="https://health.gov/paguidelines/second-edition/ppt/Physical_Activity_Guidelines_2nd_edition_Presentation.pptx" TargetMode="External"/><Relationship Id="rId1" Type="http://schemas.openxmlformats.org/officeDocument/2006/relationships/hyperlink" Target="http://www.surveymonkey.com/r/olderadultpa" TargetMode="External"/><Relationship Id="rId6" Type="http://schemas.openxmlformats.org/officeDocument/2006/relationships/hyperlink" Target="https://health.gov/paguidelines/second-edition/committee/" TargetMode="External"/><Relationship Id="rId11" Type="http://schemas.openxmlformats.org/officeDocument/2006/relationships/hyperlink" Target="https://health.gov/paguidelines/second-edition/meetings/2/03-Aging.pdf" TargetMode="External"/><Relationship Id="rId24" Type="http://schemas.openxmlformats.org/officeDocument/2006/relationships/hyperlink" Target="https://health.gov/paguidelines/second-edition/committee/resources/" TargetMode="External"/><Relationship Id="rId32" Type="http://schemas.openxmlformats.org/officeDocument/2006/relationships/hyperlink" Target="https://health.gov/moveyourway/" TargetMode="External"/><Relationship Id="rId37" Type="http://schemas.openxmlformats.org/officeDocument/2006/relationships/hyperlink" Target="https://health.gov/paguidelines/second-edition/committee/resources/2018-PAGAC-charter.pdf" TargetMode="External"/><Relationship Id="rId40" Type="http://schemas.openxmlformats.org/officeDocument/2006/relationships/hyperlink" Target="https://publichealth.gwu.edu/departments/exercise-and-nutrition-sciences/loretta-dipietro" TargetMode="External"/><Relationship Id="rId5" Type="http://schemas.openxmlformats.org/officeDocument/2006/relationships/hyperlink" Target="https://health.gov/paguidelines/second-edition/committee/subcommittees.aspx" TargetMode="External"/><Relationship Id="rId15" Type="http://schemas.openxmlformats.org/officeDocument/2006/relationships/hyperlink" Target="https://health.gov/paguidelines/second-edition/meetings/3/PAGAC-Meeting-3-Summary.pdf" TargetMode="External"/><Relationship Id="rId23" Type="http://schemas.openxmlformats.org/officeDocument/2006/relationships/hyperlink" Target="https://health.gov/paguidelines/second-edition/meetings/5/" TargetMode="External"/><Relationship Id="rId28" Type="http://schemas.openxmlformats.org/officeDocument/2006/relationships/hyperlink" Target="https://health.gov/paguidelines/partners/" TargetMode="External"/><Relationship Id="rId36" Type="http://schemas.openxmlformats.org/officeDocument/2006/relationships/hyperlink" Target="https://health.gov/paguidelines/second-edition/meetings/1/History-of-Physical-Activity-Recommendations-and-Guidelines-for-Americans.pdf" TargetMode="External"/><Relationship Id="rId10" Type="http://schemas.openxmlformats.org/officeDocument/2006/relationships/hyperlink" Target="https://health.gov/paguidelines/second-edition/meetings/2/" TargetMode="External"/><Relationship Id="rId19" Type="http://schemas.openxmlformats.org/officeDocument/2006/relationships/hyperlink" Target="https://health.gov/paguidelines/second-edition/meetings/4/" TargetMode="External"/><Relationship Id="rId31" Type="http://schemas.openxmlformats.org/officeDocument/2006/relationships/hyperlink" Target="https://health.gov/moveyourway/" TargetMode="External"/><Relationship Id="rId4" Type="http://schemas.openxmlformats.org/officeDocument/2006/relationships/hyperlink" Target="https://health.gov/paguidelines/pcd/" TargetMode="External"/><Relationship Id="rId9" Type="http://schemas.openxmlformats.org/officeDocument/2006/relationships/hyperlink" Target="https://health.gov/paguidelines/second-edition/meetings/1/" TargetMode="External"/><Relationship Id="rId14" Type="http://schemas.openxmlformats.org/officeDocument/2006/relationships/hyperlink" Target="https://health.gov/paguidelines/second-edition/meetings/3/" TargetMode="External"/><Relationship Id="rId22" Type="http://schemas.openxmlformats.org/officeDocument/2006/relationships/hyperlink" Target="https://health.gov/paguidelines/second-edition/meetings/5/PAGAC-Meeting-5-Summary.pdf" TargetMode="External"/><Relationship Id="rId27" Type="http://schemas.openxmlformats.org/officeDocument/2006/relationships/hyperlink" Target="https://health.gov/paguidelines/second-edition/pdf/Physical_Activity_Guidelines_2nd_edition.pdf" TargetMode="External"/><Relationship Id="rId30" Type="http://schemas.openxmlformats.org/officeDocument/2006/relationships/hyperlink" Target="https://health.gov/paguidelines/moveyourway/materials/PAG_MYW_OlderAdults_FS.pdf" TargetMode="External"/><Relationship Id="rId35" Type="http://schemas.openxmlformats.org/officeDocument/2006/relationships/hyperlink" Target="https://health.gov/paguidelines/moveyourway/" TargetMode="External"/><Relationship Id="rId4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health.gov/paguidelines/second-edition/report/supplementary_material/pdf/Supplementary_Table_S-F2-7.pdf" TargetMode="External"/><Relationship Id="rId18" Type="http://schemas.openxmlformats.org/officeDocument/2006/relationships/hyperlink" Target="https://health.gov/paguidelines/second-edition/report/supplementary_material/pdf/Supplementary_Table_S-F2-11.pdf" TargetMode="External"/><Relationship Id="rId26" Type="http://schemas.openxmlformats.org/officeDocument/2006/relationships/hyperlink" Target="https://health.gov/paguidelines/second-edition/report/supplementary_material/pdf/Supplementary_Table_S-F5-1.pdf" TargetMode="External"/><Relationship Id="rId39" Type="http://schemas.openxmlformats.org/officeDocument/2006/relationships/hyperlink" Target="https://health.gov/paguidelines/second-edition/report/supplementary_material/pdf/Pregnancy_Q4_Affect_Anxiety_Depression_Evidence_Portfolio.pdf" TargetMode="External"/><Relationship Id="rId21" Type="http://schemas.openxmlformats.org/officeDocument/2006/relationships/hyperlink" Target="https://health.gov/paguidelines/second-edition/report/supplementary_material/pdf/Brain_Health_Q2_Quality_of_Life_Evidence_Portfolio.pdf" TargetMode="External"/><Relationship Id="rId34" Type="http://schemas.openxmlformats.org/officeDocument/2006/relationships/hyperlink" Target="https://health.gov/paguidelines/second-edition/report/supplementary_material/pdf/Youth_Q2_Physical_Activity_Evidence_Portfolio.pdf" TargetMode="External"/><Relationship Id="rId42" Type="http://schemas.openxmlformats.org/officeDocument/2006/relationships/hyperlink" Target="https://health.gov/paguidelines/second-edition/report/supplementary_material/pdf/Aging_Q3_Physical_Function_Selected_Conditions_Evidence_Portfolio.pdf" TargetMode="External"/><Relationship Id="rId47" Type="http://schemas.openxmlformats.org/officeDocument/2006/relationships/hyperlink" Target="https://health.gov/paguidelines/second-edition/report/supplementary_material/pdf/Supplementary_Table_S-F10-2.pdf" TargetMode="External"/><Relationship Id="rId50" Type="http://schemas.openxmlformats.org/officeDocument/2006/relationships/hyperlink" Target="https://health.gov/paguidelines/second-edition/report/supplementary_material/pdf/Chronic_Conditions_Q6_Spinal%20_Cord_Injury_Evidence_Portfolio.pdf" TargetMode="External"/><Relationship Id="rId55" Type="http://schemas.openxmlformats.org/officeDocument/2006/relationships/hyperlink" Target="https://health.gov/paguidelines/second-edition/report/supplementary_material/pdf/Promotion_Q1_Environment_and_Policy_Evidence_Portfolio.pdf" TargetMode="External"/><Relationship Id="rId7" Type="http://schemas.openxmlformats.org/officeDocument/2006/relationships/hyperlink" Target="https://health.gov/paguidelines/second-edition/report/supplementary_material/pdf/Supplementary_Table_S-F2-3.pdf" TargetMode="External"/><Relationship Id="rId12" Type="http://schemas.openxmlformats.org/officeDocument/2006/relationships/hyperlink" Target="https://health.gov/paguidelines/second-edition/report/supplementary_material/pdf/Sedentary_Q3_Cancer_Mortality_Evidence_Portfolio.pdf" TargetMode="External"/><Relationship Id="rId17" Type="http://schemas.openxmlformats.org/officeDocument/2006/relationships/hyperlink" Target="https://health.gov/paguidelines/second-edition/report/supplementary_material/pdf/Supplementary_Table_S-F2-10.pdf" TargetMode="External"/><Relationship Id="rId25" Type="http://schemas.openxmlformats.org/officeDocument/2006/relationships/hyperlink" Target="https://health.gov/paguidelines/second-edition/report/supplementary_material/pdf/Cardiometabolic_Q1_Weight_Status_Evidence_Portfolio.pdf" TargetMode="External"/><Relationship Id="rId33" Type="http://schemas.openxmlformats.org/officeDocument/2006/relationships/hyperlink" Target="https://health.gov/paguidelines/second-edition/report/supplementary_material/pdf/Youth_Q1_Under6_Evidence_Portfolio.pdf" TargetMode="External"/><Relationship Id="rId38" Type="http://schemas.openxmlformats.org/officeDocument/2006/relationships/hyperlink" Target="https://health.gov/paguidelines/second-edition/report/supplementary_material/pdf/Pregnancy_Q3_Preeclampsia_Evidence_Portfolio.pdf" TargetMode="External"/><Relationship Id="rId46" Type="http://schemas.openxmlformats.org/officeDocument/2006/relationships/hyperlink" Target="https://health.gov/paguidelines/second-edition/report/supplementary_material/pdf/Supplementary_Table_S-F10-1.pdf" TargetMode="External"/><Relationship Id="rId2" Type="http://schemas.openxmlformats.org/officeDocument/2006/relationships/hyperlink" Target="https://health.gov/paguidelines/second-edition/report/supplementary_material/pdf/Exposure_Q5_Bouts_Evidence_Portfolio.pdf" TargetMode="External"/><Relationship Id="rId16" Type="http://schemas.openxmlformats.org/officeDocument/2006/relationships/hyperlink" Target="https://health.gov/paguidelines/second-edition/report/supplementary_material/pdf/Sedentary_Q4_Incidence_Evidence_Portfolio.pdf" TargetMode="External"/><Relationship Id="rId20" Type="http://schemas.openxmlformats.org/officeDocument/2006/relationships/hyperlink" Target="https://health.gov/paguidelines/second-edition/report/supplementary_material/pdf/Brain_Health_Q1_Cognition_Evidence_Portfolio.pdf" TargetMode="External"/><Relationship Id="rId29" Type="http://schemas.openxmlformats.org/officeDocument/2006/relationships/hyperlink" Target="https://health.gov/paguidelines/second-edition/report/supplementary_material/pdf/Cardiometabolic_Q3_Diabetes_Evidence_Portfolio.pdf" TargetMode="External"/><Relationship Id="rId41" Type="http://schemas.openxmlformats.org/officeDocument/2006/relationships/hyperlink" Target="https://health.gov/paguidelines/second-edition/report/supplementary_material/pdf/Aging_Q2_Physical_Function_Evidence_Portfolio.pdf" TargetMode="External"/><Relationship Id="rId54" Type="http://schemas.openxmlformats.org/officeDocument/2006/relationships/hyperlink" Target="https://health.gov/paguidelines/second-edition/report/supplementary_material/pdf/Promotion_Q1_Communication_Environment_Evidence_Portfolio.pdf" TargetMode="External"/><Relationship Id="rId1" Type="http://schemas.openxmlformats.org/officeDocument/2006/relationships/hyperlink" Target="https://health.gov/paguidelines/second-edition/report/supplementary_material/pdf/Exposure_Q4_Steps_Evidence_Portfolio.pdf" TargetMode="External"/><Relationship Id="rId6" Type="http://schemas.openxmlformats.org/officeDocument/2006/relationships/hyperlink" Target="https://health.gov/paguidelines/second-edition/report/supplementary_material/pdf/Supplementary_Table_S-F2-2.pdf" TargetMode="External"/><Relationship Id="rId11" Type="http://schemas.openxmlformats.org/officeDocument/2006/relationships/hyperlink" Target="https://health.gov/paguidelines/second-edition/report/supplementary_material/pdf/Supplementary_Table_S-F2-6.pdf" TargetMode="External"/><Relationship Id="rId24" Type="http://schemas.openxmlformats.org/officeDocument/2006/relationships/hyperlink" Target="https://health.gov/paguidelines/second-edition/report/supplementary_material/pdf/Cancer_Q1_Incidence_Evidence_Portfolio.pdf" TargetMode="External"/><Relationship Id="rId32" Type="http://schemas.openxmlformats.org/officeDocument/2006/relationships/hyperlink" Target="https://health.gov/paguidelines/second-edition/report/supplementary_material/pdf/Exposure_Q3_CVD_Incidence_Evidence_Portfolio.pdf" TargetMode="External"/><Relationship Id="rId37" Type="http://schemas.openxmlformats.org/officeDocument/2006/relationships/hyperlink" Target="https://health.gov/paguidelines/second-edition/report/supplementary_material/pdf/Pregnancy_Q2_Gestational_Diabetes_Evidence_Portfolio.pdf" TargetMode="External"/><Relationship Id="rId40" Type="http://schemas.openxmlformats.org/officeDocument/2006/relationships/hyperlink" Target="https://health.gov/paguidelines/second-edition/report/supplementary_material/pdf/Aging_Q1_Risk_of_Injuries_Evidence_Portfolio.pdf" TargetMode="External"/><Relationship Id="rId45" Type="http://schemas.openxmlformats.org/officeDocument/2006/relationships/hyperlink" Target="https://health.gov/paguidelines/second-edition/report/supplementary_material/pdf/Chronic_Conditions_Q3_Hypertension_Evidence_Portfolio.pdf" TargetMode="External"/><Relationship Id="rId53" Type="http://schemas.openxmlformats.org/officeDocument/2006/relationships/hyperlink" Target="https://health.gov/paguidelines/second-edition/report/supplementary_material/pdf/Promotion_Q1_Community_Evidence_Portfolio.pdf" TargetMode="External"/><Relationship Id="rId5" Type="http://schemas.openxmlformats.org/officeDocument/2006/relationships/hyperlink" Target="https://health.gov/paguidelines/second-edition/report/supplementary_material/pdf/Supplementary_Table_S-F2-1.pdf" TargetMode="External"/><Relationship Id="rId15" Type="http://schemas.openxmlformats.org/officeDocument/2006/relationships/hyperlink" Target="https://health.gov/paguidelines/second-edition/report/supplementary_material/pdf/Supplementary_Table_S-F2-9.pdf" TargetMode="External"/><Relationship Id="rId23" Type="http://schemas.openxmlformats.org/officeDocument/2006/relationships/hyperlink" Target="https://health.gov/paguidelines/second-edition/report/supplementary_material/pdf/Brain_Health_Q4_Sleep_Evidence_Portfolio.pdf" TargetMode="External"/><Relationship Id="rId28" Type="http://schemas.openxmlformats.org/officeDocument/2006/relationships/hyperlink" Target="https://health.gov/paguidelines/second-edition/report/supplementary_material/pdf/Supplementary_Table_S-F5-2.pdf" TargetMode="External"/><Relationship Id="rId36" Type="http://schemas.openxmlformats.org/officeDocument/2006/relationships/hyperlink" Target="https://health.gov/paguidelines/second-edition/report/supplementary_material/pdf/Pregnancy_Q1_Weight_Gain_Evidence_Portfolio.pdf" TargetMode="External"/><Relationship Id="rId49" Type="http://schemas.openxmlformats.org/officeDocument/2006/relationships/hyperlink" Target="https://health.gov/paguidelines/second-edition/report/supplementary_material/pdf/Chronic_Conditions_Q5_Multiple_Sclerosis_Evidence_Portfolio.pdf" TargetMode="External"/><Relationship Id="rId57" Type="http://schemas.openxmlformats.org/officeDocument/2006/relationships/printerSettings" Target="../printerSettings/printerSettings2.bin"/><Relationship Id="rId10" Type="http://schemas.openxmlformats.org/officeDocument/2006/relationships/hyperlink" Target="https://health.gov/paguidelines/second-edition/report/supplementary_material/pdf/Supplementary_Table_S-F2-5.pdf" TargetMode="External"/><Relationship Id="rId19" Type="http://schemas.openxmlformats.org/officeDocument/2006/relationships/hyperlink" Target="https://health.gov/paguidelines/second-edition/report/supplementary_material/pdf/Sedentary_Q5_Dose_Reponse_All_Cause_Mortality_Evidence_Portfolio.pdf" TargetMode="External"/><Relationship Id="rId31" Type="http://schemas.openxmlformats.org/officeDocument/2006/relationships/hyperlink" Target="https://health.gov/paguidelines/second-edition/report/supplementary_material/pdf/Exposure_Q2_CVD_Mortality_Evidence_Portfolio.pdf" TargetMode="External"/><Relationship Id="rId44" Type="http://schemas.openxmlformats.org/officeDocument/2006/relationships/hyperlink" Target="https://health.gov/paguidelines/second-edition/report/supplementary_material/pdf/Chronic_Conditions_Q2_Osteoarthritis_Evidence_Portfolio.pdf" TargetMode="External"/><Relationship Id="rId52" Type="http://schemas.openxmlformats.org/officeDocument/2006/relationships/hyperlink" Target="https://health.gov/paguidelines/second-edition/report/supplementary_material/pdf/Promotion_Q1_Individual_Evidence_Portfolio.pdf" TargetMode="External"/><Relationship Id="rId4" Type="http://schemas.openxmlformats.org/officeDocument/2006/relationships/hyperlink" Target="https://health.gov/paguidelines/second-edition/report/supplementary_material/pdf/Sedentary_Q1_All_Cause_Mortality_Evidence_Portfolio.pdf" TargetMode="External"/><Relationship Id="rId9" Type="http://schemas.openxmlformats.org/officeDocument/2006/relationships/hyperlink" Target="https://health.gov/paguidelines/second-edition/report/supplementary_material/pdf/Supplementary_Table_S-F2-4.pdf" TargetMode="External"/><Relationship Id="rId14" Type="http://schemas.openxmlformats.org/officeDocument/2006/relationships/hyperlink" Target="https://health.gov/paguidelines/second-edition/report/supplementary_material/pdf/Supplementary_Table_S-F2-8.pdf" TargetMode="External"/><Relationship Id="rId22" Type="http://schemas.openxmlformats.org/officeDocument/2006/relationships/hyperlink" Target="https://health.gov/paguidelines/second-edition/report/supplementary_material/pdf/Brain_Health_Q3_Affect%20Anxiety%20%20%20Depression%20Evidence%20Portfolio.pdf" TargetMode="External"/><Relationship Id="rId27" Type="http://schemas.openxmlformats.org/officeDocument/2006/relationships/hyperlink" Target="https://health.gov/paguidelines/second-edition/report/supplementary_material/pdf/Cardiometabolic_Q2_Blood_Pressure_Evidence_Portfolio.pdf" TargetMode="External"/><Relationship Id="rId30" Type="http://schemas.openxmlformats.org/officeDocument/2006/relationships/hyperlink" Target="https://health.gov/paguidelines/second-edition/report/supplementary_material/pdf/Exposure_Q1_All_cause_Mortality_Evidence_Portfolio.pdf" TargetMode="External"/><Relationship Id="rId35" Type="http://schemas.openxmlformats.org/officeDocument/2006/relationships/hyperlink" Target="https://health.gov/paguidelines/second-edition/report/supplementary_material/pdf/Youth_Q3_Sedentary_Evidence_Portfolio.pdf" TargetMode="External"/><Relationship Id="rId43" Type="http://schemas.openxmlformats.org/officeDocument/2006/relationships/hyperlink" Target="https://health.gov/paguidelines/second-edition/report/supplementary_material/pdf/Chronic_Conditions_Q1_Cancer_Survivors_Evidence_Portfolio.pdf" TargetMode="External"/><Relationship Id="rId48" Type="http://schemas.openxmlformats.org/officeDocument/2006/relationships/hyperlink" Target="https://health.gov/paguidelines/second-edition/report/supplementary_material/pdf/Chronic_Conditions_Q4_Diabetes_Evidence_Portfolio.pdf" TargetMode="External"/><Relationship Id="rId56" Type="http://schemas.openxmlformats.org/officeDocument/2006/relationships/hyperlink" Target="https://health.gov/paguidelines/second-edition/report/supplementary_material/pdf/Promotion_Q2_Sedentary_Evidence_Portfolio.pdf" TargetMode="External"/><Relationship Id="rId8" Type="http://schemas.openxmlformats.org/officeDocument/2006/relationships/hyperlink" Target="https://health.gov/paguidelines/second-edition/report/supplementary_material/pdf/Sedentary_Q2_CVD_Mortality_Evidence_Portfolio.pdf" TargetMode="External"/><Relationship Id="rId51" Type="http://schemas.openxmlformats.org/officeDocument/2006/relationships/hyperlink" Target="https://health.gov/paguidelines/second-edition/report/supplementary_material/pdf/Chronic_Conditions_Q7_Intellectual_Disabilities_Evidence_Portfolio.pdf" TargetMode="External"/><Relationship Id="rId3" Type="http://schemas.openxmlformats.org/officeDocument/2006/relationships/hyperlink" Target="https://health.gov/paguidelines/second-edition/report/supplementary_material/pdf/Exposure_Q6_HIIT_Evidence_Portfoli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B50D-BF61-4E37-92E3-6C8E621A65FD}">
  <sheetPr>
    <pageSetUpPr fitToPage="1"/>
  </sheetPr>
  <dimension ref="A1:N144"/>
  <sheetViews>
    <sheetView zoomScaleNormal="100" workbookViewId="0">
      <pane ySplit="1" topLeftCell="A2" activePane="bottomLeft" state="frozen"/>
      <selection pane="bottomLeft" activeCell="G20" sqref="G20"/>
    </sheetView>
  </sheetViews>
  <sheetFormatPr defaultColWidth="9.140625" defaultRowHeight="14.25" x14ac:dyDescent="0.2"/>
  <cols>
    <col min="1" max="1" width="85.140625" style="31" bestFit="1" customWidth="1"/>
    <col min="2" max="2" width="15.28515625" style="40" customWidth="1"/>
    <col min="3" max="6" width="15.28515625" style="31" customWidth="1"/>
    <col min="7" max="7" width="6.85546875" style="31" bestFit="1" customWidth="1"/>
    <col min="8" max="8" width="8" style="31" customWidth="1"/>
    <col min="9" max="9" width="9.7109375" style="31" customWidth="1"/>
    <col min="10" max="10" width="9.42578125" style="31" customWidth="1"/>
    <col min="11" max="11" width="8.42578125" style="31" customWidth="1"/>
    <col min="12" max="12" width="6.140625" style="31" bestFit="1" customWidth="1"/>
    <col min="13" max="13" width="1.85546875" style="31" customWidth="1"/>
    <col min="14" max="14" width="92.28515625" style="31" customWidth="1"/>
    <col min="15" max="16384" width="9.140625" style="31"/>
  </cols>
  <sheetData>
    <row r="1" spans="1:14" ht="38.25" x14ac:dyDescent="0.2">
      <c r="A1" s="36" t="s">
        <v>140</v>
      </c>
      <c r="B1" s="36" t="s">
        <v>163</v>
      </c>
      <c r="C1" s="36" t="s">
        <v>164</v>
      </c>
      <c r="D1" s="36" t="s">
        <v>166</v>
      </c>
      <c r="E1" s="36"/>
      <c r="F1" s="36"/>
      <c r="G1" s="1" t="s">
        <v>0</v>
      </c>
      <c r="H1" s="2" t="s">
        <v>96</v>
      </c>
      <c r="I1" s="2" t="s">
        <v>3</v>
      </c>
      <c r="J1" s="2" t="s">
        <v>127</v>
      </c>
      <c r="K1" s="2" t="s">
        <v>5</v>
      </c>
      <c r="L1" s="1" t="s">
        <v>2</v>
      </c>
      <c r="M1" s="1"/>
      <c r="N1" s="34" t="s">
        <v>10</v>
      </c>
    </row>
    <row r="2" spans="1:14" x14ac:dyDescent="0.2">
      <c r="A2" s="3" t="s">
        <v>1</v>
      </c>
      <c r="B2" s="37"/>
      <c r="C2" s="3"/>
      <c r="D2" s="3"/>
      <c r="E2" s="3"/>
      <c r="F2" s="3"/>
      <c r="G2" s="4"/>
      <c r="H2" s="5"/>
      <c r="I2" s="6"/>
      <c r="J2" s="4"/>
      <c r="K2" s="7"/>
      <c r="L2" s="4"/>
      <c r="M2" s="4"/>
      <c r="N2" s="8"/>
    </row>
    <row r="3" spans="1:14" ht="15" thickBot="1" x14ac:dyDescent="0.25">
      <c r="A3" s="9" t="s">
        <v>4</v>
      </c>
      <c r="B3" s="38"/>
      <c r="C3" s="9"/>
      <c r="D3" s="9"/>
      <c r="E3" s="9"/>
      <c r="F3" s="9"/>
      <c r="G3" s="10">
        <v>7500</v>
      </c>
      <c r="H3" s="11"/>
      <c r="I3" s="12">
        <f>G3/250</f>
        <v>30</v>
      </c>
      <c r="J3" s="10"/>
      <c r="K3" s="10"/>
      <c r="L3" s="10"/>
      <c r="M3" s="4"/>
      <c r="N3" s="13" t="s">
        <v>7</v>
      </c>
    </row>
    <row r="4" spans="1:14" x14ac:dyDescent="0.2">
      <c r="A4" s="4"/>
      <c r="B4" s="38"/>
      <c r="C4" s="4"/>
      <c r="D4" s="4"/>
      <c r="E4" s="4"/>
      <c r="F4" s="4"/>
      <c r="G4" s="4"/>
      <c r="H4" s="5"/>
      <c r="I4" s="6"/>
      <c r="J4" s="4"/>
      <c r="K4" s="5">
        <f>I3</f>
        <v>30</v>
      </c>
      <c r="L4" s="14">
        <f>K4/60</f>
        <v>0.5</v>
      </c>
      <c r="M4" s="4"/>
      <c r="N4" s="8"/>
    </row>
    <row r="5" spans="1:14" x14ac:dyDescent="0.2">
      <c r="A5" s="4"/>
      <c r="B5" s="38"/>
      <c r="C5" s="4"/>
      <c r="D5" s="4"/>
      <c r="E5" s="4"/>
      <c r="F5" s="4"/>
      <c r="G5" s="4"/>
      <c r="H5" s="5"/>
      <c r="I5" s="6"/>
      <c r="J5" s="4"/>
      <c r="K5" s="5"/>
      <c r="L5" s="15"/>
      <c r="M5" s="4"/>
      <c r="N5" s="8"/>
    </row>
    <row r="6" spans="1:14" x14ac:dyDescent="0.2">
      <c r="A6" s="3" t="s">
        <v>106</v>
      </c>
      <c r="B6" s="37"/>
      <c r="C6" s="3"/>
      <c r="D6" s="3"/>
      <c r="E6" s="3"/>
      <c r="F6" s="3"/>
      <c r="G6" s="4"/>
      <c r="H6" s="5"/>
      <c r="I6" s="6"/>
      <c r="J6" s="4"/>
      <c r="K6" s="5"/>
      <c r="L6" s="15"/>
      <c r="M6" s="4"/>
      <c r="N6" s="8"/>
    </row>
    <row r="7" spans="1:14" x14ac:dyDescent="0.2">
      <c r="A7" s="9" t="s">
        <v>69</v>
      </c>
      <c r="B7" s="38"/>
      <c r="C7" s="9"/>
      <c r="D7" s="9"/>
      <c r="E7" s="9"/>
      <c r="F7" s="9"/>
      <c r="G7" s="4">
        <v>157</v>
      </c>
      <c r="H7" s="5"/>
      <c r="I7" s="6">
        <f t="shared" ref="I7:I121" si="0">G7/250</f>
        <v>0.628</v>
      </c>
      <c r="J7" s="4"/>
      <c r="K7" s="5"/>
      <c r="L7" s="15"/>
      <c r="M7" s="4"/>
      <c r="N7" s="13" t="s">
        <v>13</v>
      </c>
    </row>
    <row r="8" spans="1:14" x14ac:dyDescent="0.2">
      <c r="A8" s="16" t="s">
        <v>70</v>
      </c>
      <c r="B8" s="38"/>
      <c r="C8" s="16"/>
      <c r="D8" s="16"/>
      <c r="E8" s="16"/>
      <c r="F8" s="16"/>
      <c r="G8" s="4">
        <v>567</v>
      </c>
      <c r="H8" s="5"/>
      <c r="I8" s="6">
        <f t="shared" si="0"/>
        <v>2.2679999999999998</v>
      </c>
      <c r="J8" s="4"/>
      <c r="K8" s="5"/>
      <c r="L8" s="15"/>
      <c r="M8" s="4"/>
      <c r="N8" s="13" t="s">
        <v>20</v>
      </c>
    </row>
    <row r="9" spans="1:14" x14ac:dyDescent="0.2">
      <c r="A9" s="9" t="s">
        <v>14</v>
      </c>
      <c r="B9" s="38"/>
      <c r="C9" s="9"/>
      <c r="D9" s="9"/>
      <c r="E9" s="9"/>
      <c r="F9" s="9"/>
      <c r="G9" s="4"/>
      <c r="H9" s="5"/>
      <c r="I9" s="6"/>
      <c r="J9" s="4"/>
      <c r="K9" s="5"/>
      <c r="L9" s="15"/>
      <c r="M9" s="4"/>
      <c r="N9" s="13"/>
    </row>
    <row r="10" spans="1:14" x14ac:dyDescent="0.2">
      <c r="A10" s="16" t="s">
        <v>69</v>
      </c>
      <c r="B10" s="38"/>
      <c r="C10" s="16"/>
      <c r="D10" s="16"/>
      <c r="E10" s="16"/>
      <c r="F10" s="16"/>
      <c r="G10" s="4">
        <v>75</v>
      </c>
      <c r="H10" s="5"/>
      <c r="I10" s="6">
        <f t="shared" si="0"/>
        <v>0.3</v>
      </c>
      <c r="J10" s="4"/>
      <c r="K10" s="5"/>
      <c r="L10" s="15"/>
      <c r="M10" s="4"/>
      <c r="N10" s="13" t="s">
        <v>19</v>
      </c>
    </row>
    <row r="11" spans="1:14" x14ac:dyDescent="0.2">
      <c r="A11" s="16" t="s">
        <v>15</v>
      </c>
      <c r="B11" s="38"/>
      <c r="C11" s="16"/>
      <c r="D11" s="16"/>
      <c r="E11" s="16"/>
      <c r="F11" s="16"/>
      <c r="G11" s="4">
        <v>936</v>
      </c>
      <c r="H11" s="5"/>
      <c r="I11" s="6">
        <f t="shared" si="0"/>
        <v>3.7440000000000002</v>
      </c>
      <c r="J11" s="4"/>
      <c r="K11" s="5"/>
      <c r="L11" s="15"/>
      <c r="M11" s="4"/>
      <c r="N11" s="13" t="s">
        <v>18</v>
      </c>
    </row>
    <row r="12" spans="1:14" ht="15" thickBot="1" x14ac:dyDescent="0.25">
      <c r="A12" s="16" t="s">
        <v>16</v>
      </c>
      <c r="B12" s="38"/>
      <c r="C12" s="16"/>
      <c r="D12" s="16"/>
      <c r="E12" s="16"/>
      <c r="F12" s="16"/>
      <c r="G12" s="10">
        <v>2403</v>
      </c>
      <c r="H12" s="11"/>
      <c r="I12" s="12">
        <f t="shared" si="0"/>
        <v>9.6120000000000001</v>
      </c>
      <c r="J12" s="10"/>
      <c r="K12" s="11"/>
      <c r="L12" s="17"/>
      <c r="M12" s="4"/>
      <c r="N12" s="13" t="s">
        <v>17</v>
      </c>
    </row>
    <row r="13" spans="1:14" x14ac:dyDescent="0.2">
      <c r="A13" s="16"/>
      <c r="B13" s="38"/>
      <c r="C13" s="16"/>
      <c r="D13" s="16"/>
      <c r="E13" s="16"/>
      <c r="F13" s="16"/>
      <c r="G13" s="4"/>
      <c r="H13" s="5"/>
      <c r="I13" s="6"/>
      <c r="J13" s="4"/>
      <c r="K13" s="15">
        <f>SUM(I7:I12)</f>
        <v>16.552</v>
      </c>
      <c r="L13" s="14">
        <f>K13/60</f>
        <v>0.27586666666666665</v>
      </c>
      <c r="M13" s="4"/>
      <c r="N13" s="13"/>
    </row>
    <row r="14" spans="1:14" s="32" customFormat="1" ht="15" x14ac:dyDescent="0.25">
      <c r="A14" s="18" t="s">
        <v>76</v>
      </c>
      <c r="B14" s="37"/>
      <c r="C14" s="18"/>
      <c r="D14" s="18"/>
      <c r="E14" s="18"/>
      <c r="F14" s="18"/>
      <c r="G14" s="3"/>
      <c r="H14" s="25"/>
      <c r="I14" s="26"/>
      <c r="J14" s="3"/>
      <c r="K14" s="25"/>
      <c r="L14" s="27"/>
      <c r="M14" s="3"/>
      <c r="N14" s="28"/>
    </row>
    <row r="15" spans="1:14" x14ac:dyDescent="0.2">
      <c r="A15" s="9" t="s">
        <v>71</v>
      </c>
      <c r="B15" s="38"/>
      <c r="C15" s="9"/>
      <c r="D15" s="9"/>
      <c r="E15" s="9"/>
      <c r="F15" s="9"/>
      <c r="G15" s="4">
        <v>120</v>
      </c>
      <c r="H15" s="5"/>
      <c r="I15" s="6">
        <f t="shared" si="0"/>
        <v>0.48</v>
      </c>
      <c r="J15" s="4"/>
      <c r="K15" s="5"/>
      <c r="L15" s="15"/>
      <c r="M15" s="4"/>
      <c r="N15" s="13" t="s">
        <v>21</v>
      </c>
    </row>
    <row r="16" spans="1:14" x14ac:dyDescent="0.2">
      <c r="A16" s="16" t="s">
        <v>11</v>
      </c>
      <c r="B16" s="38"/>
      <c r="C16" s="16"/>
      <c r="D16" s="16"/>
      <c r="E16" s="16"/>
      <c r="F16" s="16"/>
      <c r="G16" s="4">
        <v>1667</v>
      </c>
      <c r="H16" s="5"/>
      <c r="I16" s="6">
        <f t="shared" ref="I16:I17" si="1">G16/250</f>
        <v>6.6680000000000001</v>
      </c>
      <c r="J16" s="4"/>
      <c r="K16" s="5"/>
      <c r="L16" s="15"/>
      <c r="M16" s="4"/>
      <c r="N16" s="13" t="s">
        <v>22</v>
      </c>
    </row>
    <row r="17" spans="1:14" x14ac:dyDescent="0.2">
      <c r="A17" s="16" t="s">
        <v>12</v>
      </c>
      <c r="B17" s="38"/>
      <c r="C17" s="16"/>
      <c r="D17" s="16"/>
      <c r="E17" s="16"/>
      <c r="F17" s="16"/>
      <c r="G17" s="4">
        <v>695</v>
      </c>
      <c r="H17" s="5"/>
      <c r="I17" s="6">
        <f t="shared" si="1"/>
        <v>2.78</v>
      </c>
      <c r="J17" s="4"/>
      <c r="K17" s="5"/>
      <c r="L17" s="15"/>
      <c r="M17" s="4"/>
      <c r="N17" s="13"/>
    </row>
    <row r="18" spans="1:14" x14ac:dyDescent="0.2">
      <c r="A18" s="16" t="s">
        <v>124</v>
      </c>
      <c r="B18" s="38"/>
      <c r="C18" s="16"/>
      <c r="D18" s="16"/>
      <c r="E18" s="16"/>
      <c r="F18" s="16"/>
      <c r="G18" s="4"/>
      <c r="H18" s="5">
        <v>41</v>
      </c>
      <c r="I18" s="22"/>
      <c r="J18" s="4">
        <f>H18*2</f>
        <v>82</v>
      </c>
      <c r="K18" s="5"/>
      <c r="L18" s="15"/>
      <c r="M18" s="4"/>
      <c r="N18" s="33" t="s">
        <v>125</v>
      </c>
    </row>
    <row r="19" spans="1:14" x14ac:dyDescent="0.2">
      <c r="A19" s="16" t="s">
        <v>128</v>
      </c>
      <c r="B19" s="38"/>
      <c r="C19" s="16"/>
      <c r="D19" s="16"/>
      <c r="E19" s="16"/>
      <c r="F19" s="16"/>
      <c r="G19" s="4"/>
      <c r="H19" s="5"/>
      <c r="I19" s="22"/>
      <c r="J19" s="4"/>
      <c r="K19" s="5"/>
      <c r="L19" s="15"/>
      <c r="M19" s="4"/>
      <c r="N19" s="13" t="s">
        <v>72</v>
      </c>
    </row>
    <row r="20" spans="1:14" x14ac:dyDescent="0.2">
      <c r="A20" s="23" t="s">
        <v>129</v>
      </c>
      <c r="B20" s="38">
        <v>12</v>
      </c>
      <c r="C20" s="23">
        <f>B20*500</f>
        <v>6000</v>
      </c>
      <c r="D20" s="38">
        <f t="shared" ref="D20:D33" si="2">C20/250</f>
        <v>24</v>
      </c>
      <c r="E20" s="38"/>
      <c r="F20" s="38"/>
      <c r="G20" s="62">
        <v>2735</v>
      </c>
      <c r="H20" s="63"/>
      <c r="I20" s="64">
        <f t="shared" ref="I20:I22" si="3">G20/250</f>
        <v>10.94</v>
      </c>
      <c r="J20" s="4"/>
      <c r="K20" s="5"/>
      <c r="L20" s="15"/>
      <c r="M20" s="4"/>
      <c r="N20" s="13"/>
    </row>
    <row r="21" spans="1:14" x14ac:dyDescent="0.2">
      <c r="A21" s="16" t="s">
        <v>170</v>
      </c>
      <c r="B21" s="38">
        <v>13</v>
      </c>
      <c r="C21" s="23">
        <f t="shared" ref="C21:C67" si="4">B21*500</f>
        <v>6500</v>
      </c>
      <c r="D21" s="38">
        <f t="shared" si="2"/>
        <v>26</v>
      </c>
      <c r="E21" s="38"/>
      <c r="F21" s="38"/>
      <c r="G21" s="62">
        <v>4381</v>
      </c>
      <c r="H21" s="63"/>
      <c r="I21" s="64">
        <f t="shared" si="3"/>
        <v>17.524000000000001</v>
      </c>
      <c r="J21" s="4"/>
      <c r="K21" s="5"/>
      <c r="L21" s="15"/>
      <c r="M21" s="4"/>
      <c r="N21" s="13"/>
    </row>
    <row r="22" spans="1:14" x14ac:dyDescent="0.2">
      <c r="A22" s="16" t="s">
        <v>169</v>
      </c>
      <c r="B22" s="38">
        <v>18</v>
      </c>
      <c r="C22" s="23">
        <f t="shared" si="4"/>
        <v>9000</v>
      </c>
      <c r="D22" s="38">
        <f t="shared" si="2"/>
        <v>36</v>
      </c>
      <c r="E22" s="38"/>
      <c r="F22" s="38"/>
      <c r="G22" s="62">
        <v>2742</v>
      </c>
      <c r="H22" s="63"/>
      <c r="I22" s="64">
        <f t="shared" si="3"/>
        <v>10.968</v>
      </c>
      <c r="J22" s="4"/>
      <c r="K22" s="5"/>
      <c r="L22" s="15"/>
      <c r="M22" s="4"/>
      <c r="N22" s="13"/>
    </row>
    <row r="23" spans="1:14" x14ac:dyDescent="0.2">
      <c r="A23" s="16"/>
      <c r="B23" s="38"/>
      <c r="C23" s="23"/>
      <c r="D23" s="38"/>
      <c r="E23" s="38"/>
      <c r="F23" s="38"/>
      <c r="G23" s="4"/>
      <c r="H23" s="5"/>
      <c r="I23" s="6"/>
      <c r="J23" s="4"/>
      <c r="K23" s="5"/>
      <c r="L23" s="15"/>
      <c r="M23" s="4"/>
      <c r="N23" s="13"/>
    </row>
    <row r="24" spans="1:14" x14ac:dyDescent="0.2">
      <c r="A24" s="18" t="s">
        <v>276</v>
      </c>
      <c r="B24" s="38"/>
      <c r="C24" s="23"/>
      <c r="D24" s="38"/>
      <c r="E24" s="38"/>
      <c r="F24" s="38"/>
      <c r="G24" s="4"/>
      <c r="H24" s="5"/>
      <c r="I24" s="6"/>
      <c r="J24" s="4"/>
      <c r="K24" s="5"/>
      <c r="L24" s="15"/>
      <c r="M24" s="4"/>
      <c r="N24" s="13"/>
    </row>
    <row r="25" spans="1:14" x14ac:dyDescent="0.2">
      <c r="A25" s="41" t="s">
        <v>168</v>
      </c>
      <c r="B25" s="38">
        <v>12</v>
      </c>
      <c r="C25" s="23">
        <f t="shared" si="4"/>
        <v>6000</v>
      </c>
      <c r="D25" s="43">
        <f t="shared" si="2"/>
        <v>24</v>
      </c>
      <c r="E25" s="38"/>
      <c r="F25" s="38"/>
      <c r="G25" s="4"/>
      <c r="H25" s="5"/>
      <c r="I25" s="22"/>
      <c r="J25" s="4"/>
      <c r="K25" s="5"/>
      <c r="L25" s="15"/>
      <c r="M25" s="4"/>
      <c r="N25" s="13"/>
    </row>
    <row r="26" spans="1:14" x14ac:dyDescent="0.2">
      <c r="A26" s="42" t="s">
        <v>167</v>
      </c>
      <c r="B26" s="38">
        <v>11</v>
      </c>
      <c r="C26" s="23">
        <f t="shared" si="4"/>
        <v>5500</v>
      </c>
      <c r="D26" s="43">
        <f t="shared" si="2"/>
        <v>22</v>
      </c>
      <c r="E26" s="38"/>
      <c r="F26" s="38"/>
    </row>
    <row r="27" spans="1:14" x14ac:dyDescent="0.2">
      <c r="A27" s="42" t="s">
        <v>100</v>
      </c>
      <c r="B27" s="38">
        <v>11</v>
      </c>
      <c r="C27" s="23">
        <f t="shared" si="4"/>
        <v>5500</v>
      </c>
      <c r="D27" s="43">
        <f t="shared" si="2"/>
        <v>22</v>
      </c>
      <c r="E27" s="38"/>
      <c r="F27" s="38"/>
      <c r="G27" s="4">
        <v>4458</v>
      </c>
      <c r="H27" s="5"/>
      <c r="I27" s="6">
        <f>G27/250</f>
        <v>17.832000000000001</v>
      </c>
      <c r="J27" s="4"/>
      <c r="K27" s="5"/>
      <c r="L27" s="15"/>
      <c r="M27" s="4"/>
      <c r="N27" s="35" t="s">
        <v>103</v>
      </c>
    </row>
    <row r="28" spans="1:14" x14ac:dyDescent="0.2">
      <c r="A28" s="42" t="s">
        <v>101</v>
      </c>
      <c r="B28" s="38">
        <v>8</v>
      </c>
      <c r="C28" s="23">
        <f t="shared" si="4"/>
        <v>4000</v>
      </c>
      <c r="D28" s="43">
        <f t="shared" si="2"/>
        <v>16</v>
      </c>
      <c r="E28" s="43">
        <f>AVERAGE(D25:D28)</f>
        <v>21</v>
      </c>
      <c r="F28" s="43"/>
      <c r="G28" s="4">
        <v>3623</v>
      </c>
      <c r="H28" s="5"/>
      <c r="I28" s="6">
        <f t="shared" si="0"/>
        <v>14.492000000000001</v>
      </c>
      <c r="J28" s="4"/>
      <c r="K28" s="5"/>
      <c r="L28" s="15"/>
      <c r="M28" s="4"/>
      <c r="N28" s="35" t="s">
        <v>104</v>
      </c>
    </row>
    <row r="29" spans="1:14" x14ac:dyDescent="0.2">
      <c r="A29" s="23" t="s">
        <v>102</v>
      </c>
      <c r="B29" s="38">
        <v>6</v>
      </c>
      <c r="C29" s="23">
        <f t="shared" si="4"/>
        <v>3000</v>
      </c>
      <c r="D29" s="38">
        <f t="shared" si="2"/>
        <v>12</v>
      </c>
      <c r="E29" s="38"/>
      <c r="F29" s="38"/>
      <c r="G29" s="4">
        <v>2232</v>
      </c>
      <c r="H29" s="5"/>
      <c r="I29" s="6">
        <f t="shared" si="0"/>
        <v>8.9280000000000008</v>
      </c>
      <c r="J29" s="4"/>
      <c r="K29" s="5"/>
      <c r="L29" s="15"/>
      <c r="M29" s="4"/>
      <c r="N29" s="35" t="s">
        <v>105</v>
      </c>
    </row>
    <row r="30" spans="1:14" x14ac:dyDescent="0.2">
      <c r="A30" s="23"/>
      <c r="B30" s="38"/>
      <c r="C30" s="23"/>
      <c r="D30" s="38"/>
      <c r="E30" s="38"/>
      <c r="F30" s="38"/>
      <c r="G30" s="4"/>
      <c r="H30" s="5"/>
      <c r="I30" s="6"/>
      <c r="J30" s="4"/>
      <c r="K30" s="5"/>
      <c r="L30" s="15"/>
      <c r="M30" s="4"/>
      <c r="N30" s="35"/>
    </row>
    <row r="31" spans="1:14" x14ac:dyDescent="0.2">
      <c r="A31" s="18" t="s">
        <v>277</v>
      </c>
      <c r="B31" s="38"/>
      <c r="C31" s="23"/>
      <c r="D31" s="38"/>
      <c r="E31" s="38"/>
      <c r="F31" s="38"/>
      <c r="G31" s="4"/>
      <c r="H31" s="5"/>
      <c r="I31" s="6"/>
      <c r="J31" s="4"/>
      <c r="K31" s="5"/>
      <c r="L31" s="15"/>
      <c r="M31" s="4"/>
      <c r="N31" s="35"/>
    </row>
    <row r="32" spans="1:14" x14ac:dyDescent="0.2">
      <c r="A32" s="23" t="s">
        <v>165</v>
      </c>
      <c r="B32" s="38">
        <v>8.5</v>
      </c>
      <c r="C32" s="23">
        <f t="shared" si="4"/>
        <v>4250</v>
      </c>
      <c r="D32" s="38">
        <f t="shared" si="2"/>
        <v>17</v>
      </c>
      <c r="E32" s="38"/>
      <c r="F32" s="38"/>
      <c r="G32" s="4">
        <v>3640</v>
      </c>
      <c r="H32" s="5"/>
      <c r="I32" s="6">
        <f t="shared" si="0"/>
        <v>14.56</v>
      </c>
      <c r="J32" s="4"/>
      <c r="K32" s="5"/>
      <c r="L32" s="15"/>
      <c r="M32" s="4"/>
      <c r="N32" s="35"/>
    </row>
    <row r="33" spans="1:14" x14ac:dyDescent="0.2">
      <c r="A33" s="23" t="s">
        <v>130</v>
      </c>
      <c r="B33" s="38">
        <v>14</v>
      </c>
      <c r="C33" s="23">
        <f t="shared" si="4"/>
        <v>7000</v>
      </c>
      <c r="D33" s="38">
        <f t="shared" si="2"/>
        <v>28</v>
      </c>
      <c r="E33" s="38"/>
      <c r="F33" s="38"/>
      <c r="G33" s="4"/>
      <c r="H33" s="5"/>
      <c r="I33" s="6"/>
      <c r="J33" s="4"/>
      <c r="K33" s="5"/>
      <c r="L33" s="15"/>
      <c r="M33" s="4"/>
      <c r="N33" s="35"/>
    </row>
    <row r="34" spans="1:14" x14ac:dyDescent="0.2">
      <c r="A34" s="16" t="s">
        <v>12</v>
      </c>
      <c r="B34" s="38"/>
      <c r="C34" s="23"/>
      <c r="D34" s="38"/>
      <c r="E34" s="38"/>
      <c r="F34" s="38"/>
      <c r="G34" s="4">
        <v>692</v>
      </c>
      <c r="H34" s="5"/>
      <c r="I34" s="6">
        <f t="shared" si="0"/>
        <v>2.7679999999999998</v>
      </c>
      <c r="J34" s="4"/>
      <c r="K34" s="5"/>
      <c r="L34" s="15"/>
      <c r="M34" s="4"/>
      <c r="N34" s="13" t="s">
        <v>23</v>
      </c>
    </row>
    <row r="35" spans="1:14" x14ac:dyDescent="0.2">
      <c r="A35" s="9" t="s">
        <v>73</v>
      </c>
      <c r="B35" s="38"/>
      <c r="C35" s="23"/>
      <c r="D35" s="38"/>
      <c r="E35" s="38"/>
      <c r="F35" s="38"/>
      <c r="G35" s="4">
        <v>145</v>
      </c>
      <c r="H35" s="5"/>
      <c r="I35" s="6">
        <f t="shared" si="0"/>
        <v>0.57999999999999996</v>
      </c>
      <c r="J35" s="4"/>
      <c r="K35" s="5"/>
      <c r="L35" s="15"/>
      <c r="M35" s="4"/>
      <c r="N35" s="13" t="s">
        <v>24</v>
      </c>
    </row>
    <row r="36" spans="1:14" ht="15" thickBot="1" x14ac:dyDescent="0.25">
      <c r="A36" s="16" t="s">
        <v>77</v>
      </c>
      <c r="B36" s="38"/>
      <c r="C36" s="23"/>
      <c r="D36" s="38"/>
      <c r="E36" s="38"/>
      <c r="F36" s="38"/>
      <c r="G36" s="10"/>
      <c r="H36" s="11"/>
      <c r="I36" s="29"/>
      <c r="J36" s="10"/>
      <c r="K36" s="11"/>
      <c r="L36" s="17"/>
      <c r="M36" s="4"/>
      <c r="N36" s="8" t="s">
        <v>78</v>
      </c>
    </row>
    <row r="37" spans="1:14" x14ac:dyDescent="0.2">
      <c r="A37" s="16"/>
      <c r="B37" s="38"/>
      <c r="C37" s="23"/>
      <c r="D37" s="38"/>
      <c r="E37" s="38"/>
      <c r="F37" s="38"/>
      <c r="G37" s="4"/>
      <c r="H37" s="5"/>
      <c r="I37" s="22"/>
      <c r="J37" s="4">
        <v>82</v>
      </c>
      <c r="K37" s="5">
        <f>SUM(I15:I35,J37)</f>
        <v>190.52</v>
      </c>
      <c r="L37" s="14">
        <f>K37/60</f>
        <v>3.1753333333333336</v>
      </c>
      <c r="M37" s="4"/>
      <c r="N37" s="8"/>
    </row>
    <row r="38" spans="1:14" x14ac:dyDescent="0.2">
      <c r="A38" s="16"/>
      <c r="B38" s="38"/>
      <c r="C38" s="23"/>
      <c r="D38" s="38"/>
      <c r="E38" s="38"/>
      <c r="F38" s="38"/>
      <c r="G38" s="4"/>
      <c r="H38" s="5"/>
      <c r="I38" s="22"/>
      <c r="J38" s="4"/>
      <c r="K38" s="5"/>
      <c r="L38" s="15"/>
      <c r="M38" s="4"/>
      <c r="N38" s="8"/>
    </row>
    <row r="39" spans="1:14" ht="15" x14ac:dyDescent="0.25">
      <c r="A39"/>
      <c r="B39" s="39"/>
      <c r="C39" s="23"/>
      <c r="D39" s="38"/>
      <c r="E39" s="38"/>
      <c r="F39" s="38"/>
      <c r="G39" s="4"/>
      <c r="H39" s="5"/>
      <c r="I39" s="22"/>
      <c r="J39" s="4"/>
      <c r="K39" s="5"/>
      <c r="L39" s="15"/>
      <c r="M39" s="4"/>
      <c r="N39" s="8"/>
    </row>
    <row r="40" spans="1:14" x14ac:dyDescent="0.2">
      <c r="A40" s="9" t="s">
        <v>74</v>
      </c>
      <c r="B40" s="38"/>
      <c r="C40" s="23"/>
      <c r="D40" s="38"/>
      <c r="E40" s="38"/>
      <c r="F40" s="38"/>
      <c r="G40" s="4"/>
      <c r="H40" s="5"/>
      <c r="I40" s="22"/>
      <c r="J40" s="4"/>
      <c r="K40" s="5"/>
      <c r="L40" s="15"/>
      <c r="M40" s="4"/>
      <c r="N40" s="13"/>
    </row>
    <row r="41" spans="1:14" x14ac:dyDescent="0.2">
      <c r="A41" s="16" t="s">
        <v>28</v>
      </c>
      <c r="B41" s="38"/>
      <c r="C41" s="23"/>
      <c r="D41" s="38"/>
      <c r="E41" s="38"/>
      <c r="F41" s="38"/>
      <c r="G41" s="4">
        <v>379</v>
      </c>
      <c r="H41" s="5"/>
      <c r="I41" s="6">
        <f t="shared" si="0"/>
        <v>1.516</v>
      </c>
      <c r="J41" s="4"/>
      <c r="K41" s="5"/>
      <c r="L41" s="15"/>
      <c r="M41" s="4"/>
      <c r="N41" s="13" t="s">
        <v>25</v>
      </c>
    </row>
    <row r="42" spans="1:14" x14ac:dyDescent="0.2">
      <c r="A42" s="23" t="s">
        <v>131</v>
      </c>
      <c r="B42" s="38"/>
      <c r="C42" s="23"/>
      <c r="D42" s="38"/>
      <c r="E42" s="38"/>
      <c r="F42" s="38"/>
      <c r="G42" s="4"/>
      <c r="H42" s="5"/>
      <c r="I42" s="6"/>
      <c r="J42" s="4"/>
      <c r="K42" s="5"/>
      <c r="L42" s="15"/>
      <c r="M42" s="4"/>
      <c r="N42" s="13"/>
    </row>
    <row r="43" spans="1:14" x14ac:dyDescent="0.2">
      <c r="A43" s="23" t="s">
        <v>145</v>
      </c>
      <c r="B43" s="38">
        <v>11</v>
      </c>
      <c r="C43" s="23">
        <f t="shared" si="4"/>
        <v>5500</v>
      </c>
      <c r="D43" s="38">
        <f>C43/250</f>
        <v>22</v>
      </c>
      <c r="E43" s="38"/>
      <c r="F43" s="38"/>
      <c r="G43" s="4"/>
      <c r="H43" s="5"/>
      <c r="I43" s="6"/>
      <c r="J43" s="4"/>
      <c r="K43" s="5"/>
      <c r="L43" s="15"/>
      <c r="M43" s="4"/>
      <c r="N43" s="13"/>
    </row>
    <row r="44" spans="1:14" x14ac:dyDescent="0.2">
      <c r="A44" s="23" t="s">
        <v>144</v>
      </c>
      <c r="B44" s="38">
        <v>7</v>
      </c>
      <c r="C44" s="23">
        <f t="shared" si="4"/>
        <v>3500</v>
      </c>
      <c r="D44" s="38">
        <f t="shared" ref="D44:D67" si="5">C44/250</f>
        <v>14</v>
      </c>
      <c r="E44" s="38"/>
      <c r="F44" s="38"/>
      <c r="G44" s="4"/>
      <c r="H44" s="5"/>
      <c r="I44" s="6"/>
      <c r="J44" s="4"/>
      <c r="K44" s="5"/>
      <c r="L44" s="15"/>
      <c r="M44" s="4"/>
      <c r="N44" s="13"/>
    </row>
    <row r="45" spans="1:14" x14ac:dyDescent="0.2">
      <c r="A45" s="23" t="s">
        <v>146</v>
      </c>
      <c r="B45" s="38">
        <v>15</v>
      </c>
      <c r="C45" s="23">
        <f t="shared" si="4"/>
        <v>7500</v>
      </c>
      <c r="D45" s="38">
        <f t="shared" si="5"/>
        <v>30</v>
      </c>
      <c r="E45" s="38"/>
      <c r="F45" s="38"/>
      <c r="G45" s="4"/>
      <c r="H45" s="5"/>
      <c r="I45" s="6"/>
      <c r="J45" s="4"/>
      <c r="K45" s="5"/>
      <c r="L45" s="15"/>
      <c r="M45" s="4"/>
      <c r="N45" s="13"/>
    </row>
    <row r="46" spans="1:14" x14ac:dyDescent="0.2">
      <c r="A46" s="23" t="s">
        <v>147</v>
      </c>
      <c r="B46" s="38">
        <v>31</v>
      </c>
      <c r="C46" s="23">
        <f t="shared" si="4"/>
        <v>15500</v>
      </c>
      <c r="D46" s="38">
        <f t="shared" si="5"/>
        <v>62</v>
      </c>
      <c r="E46" s="38"/>
      <c r="F46" s="38"/>
      <c r="G46" s="4"/>
      <c r="H46" s="5"/>
      <c r="I46" s="6"/>
      <c r="J46" s="4"/>
      <c r="K46" s="5"/>
      <c r="L46" s="15"/>
      <c r="M46" s="4"/>
      <c r="N46" s="13"/>
    </row>
    <row r="47" spans="1:14" x14ac:dyDescent="0.2">
      <c r="A47" s="23" t="s">
        <v>148</v>
      </c>
      <c r="B47" s="38">
        <v>30</v>
      </c>
      <c r="C47" s="23">
        <f t="shared" si="4"/>
        <v>15000</v>
      </c>
      <c r="D47" s="38">
        <f t="shared" si="5"/>
        <v>60</v>
      </c>
      <c r="E47" s="38"/>
      <c r="F47" s="38"/>
      <c r="G47" s="4"/>
      <c r="H47" s="5"/>
      <c r="I47" s="6"/>
      <c r="J47" s="4"/>
      <c r="K47" s="5"/>
      <c r="L47" s="15"/>
      <c r="M47" s="4"/>
      <c r="N47" s="13"/>
    </row>
    <row r="48" spans="1:14" ht="15" thickBot="1" x14ac:dyDescent="0.25">
      <c r="A48" s="23" t="s">
        <v>149</v>
      </c>
      <c r="B48" s="38">
        <v>22</v>
      </c>
      <c r="C48" s="23">
        <f t="shared" si="4"/>
        <v>11000</v>
      </c>
      <c r="D48" s="59">
        <f t="shared" si="5"/>
        <v>44</v>
      </c>
      <c r="E48" s="38"/>
      <c r="F48" s="38"/>
      <c r="G48" s="4"/>
      <c r="H48" s="5"/>
      <c r="I48" s="6"/>
      <c r="J48" s="4"/>
      <c r="K48" s="5"/>
      <c r="L48" s="15"/>
      <c r="M48" s="4"/>
      <c r="N48" s="13"/>
    </row>
    <row r="49" spans="1:14" x14ac:dyDescent="0.2">
      <c r="A49" s="23"/>
      <c r="B49" s="38"/>
      <c r="C49" s="23"/>
      <c r="D49" s="43">
        <f>SUM(D43:D48)</f>
        <v>232</v>
      </c>
      <c r="E49" s="38"/>
      <c r="F49" s="38"/>
      <c r="G49" s="4"/>
      <c r="H49" s="5"/>
      <c r="I49" s="6"/>
      <c r="J49" s="4"/>
      <c r="K49" s="5"/>
      <c r="L49" s="15"/>
      <c r="M49" s="4"/>
      <c r="N49" s="13"/>
    </row>
    <row r="50" spans="1:14" x14ac:dyDescent="0.2">
      <c r="A50" s="23"/>
      <c r="B50" s="38"/>
      <c r="C50" s="23"/>
      <c r="D50" s="38"/>
      <c r="E50" s="38"/>
      <c r="F50" s="38"/>
      <c r="G50" s="4"/>
      <c r="H50" s="5"/>
      <c r="I50" s="6"/>
      <c r="J50" s="4"/>
      <c r="K50" s="5"/>
      <c r="L50" s="15"/>
      <c r="M50" s="4"/>
      <c r="N50" s="13"/>
    </row>
    <row r="51" spans="1:14" x14ac:dyDescent="0.2">
      <c r="A51" s="23" t="s">
        <v>132</v>
      </c>
      <c r="B51" s="38"/>
      <c r="C51" s="23"/>
      <c r="D51" s="38"/>
      <c r="E51" s="38"/>
      <c r="F51" s="38"/>
      <c r="G51" s="4"/>
      <c r="H51" s="5"/>
      <c r="I51" s="6"/>
      <c r="J51" s="4"/>
      <c r="K51" s="5"/>
      <c r="L51" s="15"/>
      <c r="M51" s="4"/>
      <c r="N51" s="13"/>
    </row>
    <row r="52" spans="1:14" x14ac:dyDescent="0.2">
      <c r="A52" s="24" t="s">
        <v>141</v>
      </c>
      <c r="B52" s="38"/>
      <c r="C52" s="23"/>
      <c r="D52" s="38"/>
      <c r="E52" s="38"/>
      <c r="F52" s="38"/>
      <c r="G52" s="4"/>
      <c r="H52" s="5"/>
      <c r="I52" s="6"/>
      <c r="J52" s="4"/>
      <c r="K52" s="5"/>
      <c r="L52" s="15"/>
      <c r="M52" s="4"/>
      <c r="N52" s="13"/>
    </row>
    <row r="53" spans="1:14" x14ac:dyDescent="0.2">
      <c r="A53" s="44" t="s">
        <v>150</v>
      </c>
      <c r="B53" s="43">
        <v>26</v>
      </c>
      <c r="C53" s="42">
        <f t="shared" si="4"/>
        <v>13000</v>
      </c>
      <c r="D53" s="43">
        <f t="shared" si="5"/>
        <v>52</v>
      </c>
      <c r="E53" s="38"/>
      <c r="F53" s="38"/>
      <c r="G53" s="4"/>
      <c r="H53" s="5"/>
      <c r="I53" s="6"/>
      <c r="J53" s="4"/>
      <c r="K53" s="5"/>
      <c r="L53" s="15"/>
      <c r="M53" s="4"/>
      <c r="N53" s="13"/>
    </row>
    <row r="54" spans="1:14" x14ac:dyDescent="0.2">
      <c r="A54" s="44" t="s">
        <v>151</v>
      </c>
      <c r="B54" s="43">
        <v>42</v>
      </c>
      <c r="C54" s="42">
        <f t="shared" si="4"/>
        <v>21000</v>
      </c>
      <c r="D54" s="43">
        <f t="shared" si="5"/>
        <v>84</v>
      </c>
      <c r="E54" s="43">
        <f>AVERAGE(D53:D54)</f>
        <v>68</v>
      </c>
      <c r="F54" s="38"/>
      <c r="G54" s="4"/>
      <c r="H54" s="5"/>
      <c r="I54" s="6"/>
      <c r="J54" s="4"/>
      <c r="K54" s="5"/>
      <c r="L54" s="15"/>
      <c r="M54" s="4"/>
      <c r="N54" s="13"/>
    </row>
    <row r="55" spans="1:14" x14ac:dyDescent="0.2">
      <c r="A55" s="24" t="s">
        <v>142</v>
      </c>
      <c r="B55" s="38"/>
      <c r="C55" s="23"/>
      <c r="D55" s="38"/>
      <c r="E55" s="38"/>
      <c r="F55" s="38"/>
      <c r="G55" s="4"/>
      <c r="H55" s="5"/>
      <c r="I55" s="6"/>
      <c r="J55" s="4"/>
      <c r="K55" s="5"/>
      <c r="L55" s="15"/>
      <c r="M55" s="4"/>
      <c r="N55" s="13"/>
    </row>
    <row r="56" spans="1:14" x14ac:dyDescent="0.2">
      <c r="A56" s="44" t="s">
        <v>152</v>
      </c>
      <c r="B56" s="43">
        <v>61</v>
      </c>
      <c r="C56" s="42">
        <f t="shared" si="4"/>
        <v>30500</v>
      </c>
      <c r="D56" s="43">
        <f t="shared" si="5"/>
        <v>122</v>
      </c>
      <c r="E56" s="38"/>
      <c r="F56" s="38"/>
      <c r="G56" s="4"/>
      <c r="H56" s="5"/>
      <c r="I56" s="6"/>
      <c r="J56" s="4"/>
      <c r="K56" s="5"/>
      <c r="L56" s="15"/>
      <c r="M56" s="4"/>
      <c r="N56" s="13"/>
    </row>
    <row r="57" spans="1:14" x14ac:dyDescent="0.2">
      <c r="A57" s="44" t="s">
        <v>153</v>
      </c>
      <c r="B57" s="43">
        <v>64</v>
      </c>
      <c r="C57" s="42">
        <f t="shared" si="4"/>
        <v>32000</v>
      </c>
      <c r="D57" s="43">
        <f t="shared" si="5"/>
        <v>128</v>
      </c>
      <c r="E57" s="38"/>
      <c r="F57" s="38"/>
      <c r="G57" s="4"/>
      <c r="H57" s="5"/>
      <c r="I57" s="6"/>
      <c r="J57" s="4"/>
      <c r="K57" s="5"/>
      <c r="L57" s="15"/>
      <c r="M57" s="4"/>
      <c r="N57" s="13"/>
    </row>
    <row r="58" spans="1:14" x14ac:dyDescent="0.2">
      <c r="A58" s="44" t="s">
        <v>154</v>
      </c>
      <c r="B58" s="43">
        <v>36</v>
      </c>
      <c r="C58" s="42">
        <f t="shared" si="4"/>
        <v>18000</v>
      </c>
      <c r="D58" s="43">
        <f t="shared" si="5"/>
        <v>72</v>
      </c>
      <c r="E58" s="38"/>
      <c r="F58" s="38"/>
      <c r="G58" s="4"/>
      <c r="H58" s="5"/>
      <c r="I58" s="6"/>
      <c r="J58" s="4"/>
      <c r="K58" s="5"/>
      <c r="L58" s="15"/>
      <c r="M58" s="4"/>
      <c r="N58" s="13"/>
    </row>
    <row r="59" spans="1:14" x14ac:dyDescent="0.2">
      <c r="A59" s="44" t="s">
        <v>155</v>
      </c>
      <c r="B59" s="43">
        <v>26</v>
      </c>
      <c r="C59" s="42">
        <f t="shared" si="4"/>
        <v>13000</v>
      </c>
      <c r="D59" s="43">
        <f t="shared" si="5"/>
        <v>52</v>
      </c>
      <c r="E59" s="43">
        <f>AVERAGE(D56:D59)</f>
        <v>93.5</v>
      </c>
      <c r="F59" s="43"/>
      <c r="G59" s="4"/>
      <c r="H59" s="5"/>
      <c r="I59" s="6"/>
      <c r="J59" s="4"/>
      <c r="K59" s="5"/>
      <c r="L59" s="15"/>
      <c r="M59" s="4"/>
      <c r="N59" s="13"/>
    </row>
    <row r="60" spans="1:14" x14ac:dyDescent="0.2">
      <c r="A60" s="24" t="s">
        <v>143</v>
      </c>
      <c r="B60" s="38"/>
      <c r="C60" s="23"/>
      <c r="D60" s="38"/>
      <c r="E60" s="38"/>
      <c r="F60" s="38"/>
      <c r="G60" s="4"/>
      <c r="H60" s="5"/>
      <c r="I60" s="6"/>
      <c r="J60" s="4"/>
      <c r="K60" s="5"/>
      <c r="L60" s="15"/>
      <c r="M60" s="4"/>
      <c r="N60" s="13"/>
    </row>
    <row r="61" spans="1:14" x14ac:dyDescent="0.2">
      <c r="A61" s="44" t="s">
        <v>156</v>
      </c>
      <c r="B61" s="43">
        <v>26</v>
      </c>
      <c r="C61" s="42">
        <f t="shared" si="4"/>
        <v>13000</v>
      </c>
      <c r="D61" s="43">
        <f t="shared" si="5"/>
        <v>52</v>
      </c>
      <c r="E61" s="38"/>
      <c r="F61" s="38"/>
      <c r="G61" s="4"/>
      <c r="H61" s="5"/>
      <c r="I61" s="6"/>
      <c r="J61" s="4"/>
      <c r="K61" s="5"/>
      <c r="L61" s="15"/>
      <c r="M61" s="4"/>
      <c r="N61" s="13"/>
    </row>
    <row r="62" spans="1:14" x14ac:dyDescent="0.2">
      <c r="A62" s="44" t="s">
        <v>157</v>
      </c>
      <c r="B62" s="43">
        <v>34</v>
      </c>
      <c r="C62" s="42">
        <f t="shared" si="4"/>
        <v>17000</v>
      </c>
      <c r="D62" s="43">
        <f t="shared" si="5"/>
        <v>68</v>
      </c>
      <c r="E62" s="38"/>
      <c r="F62" s="38"/>
      <c r="G62" s="4"/>
      <c r="H62" s="5"/>
      <c r="I62" s="6"/>
      <c r="J62" s="4"/>
      <c r="K62" s="5"/>
      <c r="L62" s="15"/>
      <c r="M62" s="4"/>
      <c r="N62" s="13"/>
    </row>
    <row r="63" spans="1:14" x14ac:dyDescent="0.2">
      <c r="A63" s="44" t="s">
        <v>158</v>
      </c>
      <c r="B63" s="43">
        <v>51</v>
      </c>
      <c r="C63" s="42">
        <f t="shared" si="4"/>
        <v>25500</v>
      </c>
      <c r="D63" s="43">
        <f t="shared" si="5"/>
        <v>102</v>
      </c>
      <c r="E63" s="38"/>
      <c r="F63" s="38"/>
      <c r="G63" s="4">
        <v>19522</v>
      </c>
      <c r="H63" s="5"/>
      <c r="I63" s="6">
        <f t="shared" ref="I63" si="6">G63/250</f>
        <v>78.087999999999994</v>
      </c>
      <c r="J63" s="5"/>
      <c r="K63" s="5"/>
      <c r="L63" s="15"/>
      <c r="M63" s="4"/>
      <c r="N63" s="13" t="s">
        <v>59</v>
      </c>
    </row>
    <row r="64" spans="1:14" x14ac:dyDescent="0.2">
      <c r="A64" s="44" t="s">
        <v>159</v>
      </c>
      <c r="B64" s="43">
        <v>117</v>
      </c>
      <c r="C64" s="42">
        <f t="shared" si="4"/>
        <v>58500</v>
      </c>
      <c r="D64" s="43">
        <f t="shared" si="5"/>
        <v>234</v>
      </c>
      <c r="E64" s="43">
        <f>AVERAGE(D61:D64)</f>
        <v>114</v>
      </c>
      <c r="F64" s="43">
        <f>AVERAGE(D53:D54,D56:D59,D61:D64)</f>
        <v>96.6</v>
      </c>
    </row>
    <row r="65" spans="1:14" x14ac:dyDescent="0.2">
      <c r="A65" s="24" t="s">
        <v>160</v>
      </c>
      <c r="B65" s="38">
        <v>104</v>
      </c>
      <c r="C65" s="23">
        <f t="shared" si="4"/>
        <v>52000</v>
      </c>
      <c r="D65" s="38">
        <f t="shared" si="5"/>
        <v>208</v>
      </c>
      <c r="E65" s="38"/>
      <c r="F65" s="38"/>
      <c r="G65" s="4"/>
      <c r="H65" s="5"/>
      <c r="I65" s="6"/>
      <c r="J65" s="5"/>
      <c r="K65" s="5"/>
      <c r="L65" s="15"/>
      <c r="M65" s="4"/>
      <c r="N65" s="13"/>
    </row>
    <row r="66" spans="1:14" x14ac:dyDescent="0.2">
      <c r="A66" s="23" t="s">
        <v>162</v>
      </c>
      <c r="B66" s="38">
        <v>43</v>
      </c>
      <c r="C66" s="23">
        <f t="shared" si="4"/>
        <v>21500</v>
      </c>
      <c r="D66" s="38">
        <f t="shared" si="5"/>
        <v>86</v>
      </c>
      <c r="E66" s="38"/>
      <c r="F66" s="38"/>
      <c r="G66" s="4"/>
      <c r="H66" s="5"/>
      <c r="I66" s="6"/>
      <c r="J66" s="5"/>
      <c r="K66" s="5"/>
      <c r="L66" s="15"/>
      <c r="M66" s="4"/>
      <c r="N66" s="13"/>
    </row>
    <row r="67" spans="1:14" x14ac:dyDescent="0.2">
      <c r="A67" s="23" t="s">
        <v>161</v>
      </c>
      <c r="B67" s="38">
        <v>24</v>
      </c>
      <c r="C67" s="23">
        <f t="shared" si="4"/>
        <v>12000</v>
      </c>
      <c r="D67" s="38">
        <f t="shared" si="5"/>
        <v>48</v>
      </c>
      <c r="E67" s="38"/>
      <c r="F67" s="38"/>
      <c r="G67" s="4"/>
      <c r="H67" s="5"/>
      <c r="I67" s="6"/>
      <c r="J67" s="5"/>
      <c r="K67" s="5"/>
      <c r="L67" s="15"/>
      <c r="M67" s="4"/>
      <c r="N67" s="13"/>
    </row>
    <row r="68" spans="1:14" x14ac:dyDescent="0.2">
      <c r="A68" s="24"/>
      <c r="B68" s="38"/>
      <c r="C68" s="24"/>
      <c r="D68" s="24"/>
      <c r="E68" s="24"/>
      <c r="F68" s="24"/>
      <c r="G68" s="4"/>
      <c r="H68" s="5"/>
      <c r="I68" s="6"/>
      <c r="J68" s="5"/>
      <c r="K68" s="5"/>
      <c r="L68" s="15"/>
      <c r="M68" s="4"/>
      <c r="N68" s="13"/>
    </row>
    <row r="69" spans="1:14" x14ac:dyDescent="0.2">
      <c r="A69" s="18" t="s">
        <v>278</v>
      </c>
      <c r="B69" s="38"/>
      <c r="C69" s="24"/>
      <c r="D69" s="24"/>
      <c r="E69" s="24"/>
      <c r="F69" s="24"/>
      <c r="G69" s="4"/>
      <c r="H69" s="5"/>
      <c r="I69" s="6"/>
      <c r="J69" s="5"/>
      <c r="K69" s="5"/>
      <c r="L69" s="15"/>
      <c r="M69" s="4"/>
      <c r="N69" s="13"/>
    </row>
    <row r="70" spans="1:14" x14ac:dyDescent="0.2">
      <c r="A70" s="61" t="s">
        <v>283</v>
      </c>
      <c r="B70" s="38"/>
      <c r="C70" s="24"/>
      <c r="D70" s="24"/>
      <c r="E70" s="24"/>
      <c r="F70" s="24"/>
      <c r="G70" s="4"/>
      <c r="H70" s="5"/>
      <c r="I70" s="6"/>
      <c r="J70" s="5"/>
      <c r="K70" s="5"/>
      <c r="L70" s="15"/>
      <c r="M70" s="4"/>
      <c r="N70" s="13"/>
    </row>
    <row r="71" spans="1:14" x14ac:dyDescent="0.2">
      <c r="A71" s="16" t="s">
        <v>281</v>
      </c>
      <c r="B71" s="38">
        <v>1</v>
      </c>
      <c r="C71" s="23">
        <f t="shared" ref="C71:C85" si="7">B71*500</f>
        <v>500</v>
      </c>
      <c r="D71" s="38">
        <f t="shared" ref="D71:D85" si="8">C71/250</f>
        <v>2</v>
      </c>
      <c r="E71" s="24"/>
      <c r="F71" s="24"/>
      <c r="G71" s="4"/>
      <c r="H71" s="5"/>
      <c r="I71" s="6"/>
      <c r="J71" s="5"/>
      <c r="K71" s="5"/>
      <c r="L71" s="15"/>
      <c r="M71" s="4"/>
      <c r="N71" s="13"/>
    </row>
    <row r="72" spans="1:14" x14ac:dyDescent="0.2">
      <c r="A72" s="16" t="s">
        <v>282</v>
      </c>
      <c r="B72" s="38">
        <v>1</v>
      </c>
      <c r="C72" s="23">
        <f t="shared" si="7"/>
        <v>500</v>
      </c>
      <c r="D72" s="38">
        <f t="shared" si="8"/>
        <v>2</v>
      </c>
      <c r="E72" s="24"/>
      <c r="F72" s="24"/>
      <c r="G72" s="4"/>
      <c r="H72" s="5"/>
      <c r="I72" s="6"/>
      <c r="J72" s="5"/>
      <c r="K72" s="5"/>
      <c r="L72" s="15"/>
      <c r="M72" s="4"/>
      <c r="N72" s="13"/>
    </row>
    <row r="73" spans="1:14" x14ac:dyDescent="0.2">
      <c r="A73" s="16" t="s">
        <v>165</v>
      </c>
      <c r="B73" s="38">
        <v>8.5</v>
      </c>
      <c r="C73" s="23">
        <f t="shared" si="7"/>
        <v>4250</v>
      </c>
      <c r="D73" s="38">
        <f t="shared" si="8"/>
        <v>17</v>
      </c>
      <c r="E73" s="24"/>
      <c r="F73" s="24"/>
      <c r="G73" s="4"/>
      <c r="H73" s="5"/>
      <c r="I73" s="6"/>
      <c r="J73" s="5"/>
      <c r="K73" s="5"/>
      <c r="L73" s="15"/>
      <c r="M73" s="4"/>
      <c r="N73" s="13"/>
    </row>
    <row r="74" spans="1:14" x14ac:dyDescent="0.2">
      <c r="A74" s="61" t="s">
        <v>74</v>
      </c>
      <c r="B74" s="38"/>
      <c r="C74" s="23"/>
      <c r="D74" s="38"/>
      <c r="E74" s="24"/>
      <c r="F74" s="24"/>
      <c r="G74" s="4"/>
      <c r="H74" s="5"/>
      <c r="I74" s="6"/>
      <c r="J74" s="5"/>
      <c r="K74" s="5"/>
      <c r="L74" s="15"/>
      <c r="M74" s="4"/>
      <c r="N74" s="13"/>
    </row>
    <row r="75" spans="1:14" x14ac:dyDescent="0.2">
      <c r="A75" s="16" t="s">
        <v>284</v>
      </c>
      <c r="B75" s="38">
        <v>2</v>
      </c>
      <c r="C75" s="23">
        <f t="shared" ref="C75:C77" si="9">B75*500</f>
        <v>1000</v>
      </c>
      <c r="D75" s="38">
        <f t="shared" ref="D75:D77" si="10">C75/250</f>
        <v>4</v>
      </c>
      <c r="E75" s="24"/>
      <c r="F75" s="24"/>
      <c r="G75" s="4"/>
      <c r="H75" s="5"/>
      <c r="I75" s="6"/>
      <c r="J75" s="5"/>
      <c r="K75" s="5"/>
      <c r="L75" s="15"/>
      <c r="M75" s="4"/>
      <c r="N75" s="13"/>
    </row>
    <row r="76" spans="1:14" x14ac:dyDescent="0.2">
      <c r="A76" s="60" t="s">
        <v>285</v>
      </c>
      <c r="B76" s="38">
        <v>7</v>
      </c>
      <c r="C76" s="23">
        <f t="shared" si="9"/>
        <v>3500</v>
      </c>
      <c r="D76" s="38">
        <f t="shared" si="10"/>
        <v>14</v>
      </c>
      <c r="E76" s="24"/>
      <c r="F76" s="24"/>
      <c r="G76" s="4"/>
      <c r="H76" s="5"/>
      <c r="I76" s="6"/>
      <c r="J76" s="5"/>
      <c r="K76" s="5"/>
      <c r="L76" s="15"/>
      <c r="M76" s="4"/>
      <c r="N76" s="13"/>
    </row>
    <row r="77" spans="1:14" x14ac:dyDescent="0.2">
      <c r="A77" s="60" t="s">
        <v>286</v>
      </c>
      <c r="B77" s="38">
        <v>1</v>
      </c>
      <c r="C77" s="23">
        <f t="shared" si="9"/>
        <v>500</v>
      </c>
      <c r="D77" s="38">
        <f t="shared" si="10"/>
        <v>2</v>
      </c>
      <c r="E77" s="24"/>
      <c r="F77" s="24"/>
      <c r="G77" s="4"/>
      <c r="H77" s="5"/>
      <c r="I77" s="6"/>
      <c r="J77" s="5"/>
      <c r="K77" s="5"/>
      <c r="L77" s="15"/>
      <c r="M77" s="4"/>
      <c r="N77" s="13"/>
    </row>
    <row r="78" spans="1:14" x14ac:dyDescent="0.2">
      <c r="A78" s="16" t="s">
        <v>280</v>
      </c>
      <c r="B78" s="38">
        <v>8</v>
      </c>
      <c r="C78" s="23">
        <f t="shared" si="7"/>
        <v>4000</v>
      </c>
      <c r="D78" s="38">
        <f t="shared" si="8"/>
        <v>16</v>
      </c>
      <c r="E78" s="24"/>
      <c r="F78" s="24"/>
      <c r="G78" s="4"/>
      <c r="H78" s="5"/>
      <c r="I78" s="6"/>
      <c r="J78" s="5"/>
      <c r="K78" s="5"/>
      <c r="L78" s="15"/>
      <c r="M78" s="4"/>
      <c r="N78" s="13"/>
    </row>
    <row r="79" spans="1:14" x14ac:dyDescent="0.2">
      <c r="A79" s="16" t="s">
        <v>279</v>
      </c>
      <c r="B79" s="38">
        <v>6</v>
      </c>
      <c r="C79" s="23">
        <f t="shared" si="7"/>
        <v>3000</v>
      </c>
      <c r="D79" s="38">
        <f t="shared" si="8"/>
        <v>12</v>
      </c>
      <c r="E79" s="24"/>
      <c r="F79" s="24"/>
      <c r="G79" s="4"/>
      <c r="H79" s="5"/>
      <c r="I79" s="6"/>
      <c r="J79" s="5"/>
      <c r="K79" s="5"/>
      <c r="L79" s="15"/>
      <c r="M79" s="4"/>
      <c r="N79" s="13"/>
    </row>
    <row r="80" spans="1:14" x14ac:dyDescent="0.2">
      <c r="A80" s="16" t="s">
        <v>287</v>
      </c>
      <c r="B80" s="38">
        <v>22</v>
      </c>
      <c r="C80" s="23">
        <f t="shared" si="7"/>
        <v>11000</v>
      </c>
      <c r="D80" s="38">
        <f t="shared" si="8"/>
        <v>44</v>
      </c>
      <c r="E80" s="24">
        <f>SUM(B71:B80)</f>
        <v>56.5</v>
      </c>
      <c r="F80" s="24"/>
      <c r="G80" s="4"/>
      <c r="H80" s="5"/>
      <c r="I80" s="6"/>
      <c r="J80" s="5"/>
      <c r="K80" s="5"/>
      <c r="L80" s="15"/>
      <c r="M80" s="4"/>
      <c r="N80" s="13"/>
    </row>
    <row r="81" spans="1:14" x14ac:dyDescent="0.2">
      <c r="A81" s="16" t="s">
        <v>292</v>
      </c>
      <c r="B81" s="38">
        <v>13</v>
      </c>
      <c r="C81" s="23">
        <f t="shared" si="7"/>
        <v>6500</v>
      </c>
      <c r="D81" s="38">
        <f t="shared" si="8"/>
        <v>26</v>
      </c>
      <c r="E81" s="24"/>
      <c r="F81" s="24"/>
      <c r="G81" s="4"/>
      <c r="H81" s="5"/>
      <c r="I81" s="6"/>
      <c r="J81" s="5"/>
      <c r="K81" s="5"/>
      <c r="L81" s="15"/>
      <c r="M81" s="4"/>
      <c r="N81" s="13"/>
    </row>
    <row r="82" spans="1:14" x14ac:dyDescent="0.2">
      <c r="A82" s="16" t="s">
        <v>289</v>
      </c>
      <c r="B82" s="38">
        <v>4</v>
      </c>
      <c r="C82" s="23">
        <f t="shared" si="7"/>
        <v>2000</v>
      </c>
      <c r="D82" s="38">
        <f t="shared" si="8"/>
        <v>8</v>
      </c>
      <c r="E82" s="24"/>
      <c r="F82" s="24"/>
      <c r="G82" s="4"/>
      <c r="H82" s="5"/>
      <c r="I82" s="6"/>
      <c r="J82" s="5"/>
      <c r="K82" s="5"/>
      <c r="L82" s="15"/>
      <c r="M82" s="4"/>
      <c r="N82" s="13"/>
    </row>
    <row r="83" spans="1:14" x14ac:dyDescent="0.2">
      <c r="A83" s="16" t="s">
        <v>290</v>
      </c>
      <c r="B83" s="38">
        <v>5</v>
      </c>
      <c r="C83" s="23">
        <f t="shared" si="7"/>
        <v>2500</v>
      </c>
      <c r="D83" s="38">
        <f t="shared" si="8"/>
        <v>10</v>
      </c>
      <c r="E83" s="24"/>
      <c r="F83" s="24"/>
      <c r="G83" s="4"/>
      <c r="H83" s="5"/>
      <c r="I83" s="6"/>
      <c r="J83" s="5"/>
      <c r="K83" s="5"/>
      <c r="L83" s="15"/>
      <c r="M83" s="4"/>
      <c r="N83" s="13"/>
    </row>
    <row r="84" spans="1:14" x14ac:dyDescent="0.2">
      <c r="A84" s="16" t="s">
        <v>291</v>
      </c>
      <c r="B84" s="38">
        <v>5</v>
      </c>
      <c r="C84" s="23">
        <f t="shared" si="7"/>
        <v>2500</v>
      </c>
      <c r="D84" s="38">
        <f t="shared" si="8"/>
        <v>10</v>
      </c>
      <c r="E84" s="24"/>
      <c r="F84" s="24"/>
      <c r="G84" s="4"/>
      <c r="H84" s="5"/>
      <c r="I84" s="6"/>
      <c r="J84" s="5"/>
      <c r="K84" s="5"/>
      <c r="L84" s="15"/>
      <c r="M84" s="4"/>
      <c r="N84" s="13"/>
    </row>
    <row r="85" spans="1:14" x14ac:dyDescent="0.2">
      <c r="A85" s="16" t="s">
        <v>288</v>
      </c>
      <c r="B85" s="38">
        <v>3</v>
      </c>
      <c r="C85" s="23">
        <f t="shared" si="7"/>
        <v>1500</v>
      </c>
      <c r="D85" s="38">
        <f t="shared" si="8"/>
        <v>6</v>
      </c>
      <c r="E85" s="24"/>
      <c r="F85" s="24"/>
      <c r="G85" s="4"/>
      <c r="H85" s="5"/>
      <c r="I85" s="6"/>
      <c r="J85" s="5"/>
      <c r="K85" s="5"/>
      <c r="L85" s="15"/>
      <c r="M85" s="4"/>
      <c r="N85" s="13"/>
    </row>
    <row r="86" spans="1:14" x14ac:dyDescent="0.2">
      <c r="A86" s="24"/>
      <c r="B86" s="38"/>
      <c r="C86" s="24"/>
      <c r="D86" s="24">
        <f>SUM(D71:D85)</f>
        <v>173</v>
      </c>
      <c r="E86" s="24"/>
      <c r="F86" s="24"/>
      <c r="G86" s="4"/>
      <c r="H86" s="5"/>
      <c r="I86" s="6"/>
      <c r="J86" s="5"/>
      <c r="K86" s="5"/>
      <c r="L86" s="15"/>
      <c r="M86" s="4"/>
      <c r="N86" s="13"/>
    </row>
    <row r="87" spans="1:14" ht="15" thickBot="1" x14ac:dyDescent="0.25">
      <c r="A87" s="16" t="s">
        <v>26</v>
      </c>
      <c r="B87" s="38"/>
      <c r="C87" s="16"/>
      <c r="D87" s="16"/>
      <c r="E87" s="16"/>
      <c r="F87" s="16"/>
      <c r="G87" s="10">
        <v>79</v>
      </c>
      <c r="H87" s="11"/>
      <c r="I87" s="12">
        <f>G87/250</f>
        <v>0.316</v>
      </c>
      <c r="J87" s="11"/>
      <c r="K87" s="11"/>
      <c r="L87" s="19"/>
      <c r="M87" s="4"/>
      <c r="N87" s="13" t="s">
        <v>27</v>
      </c>
    </row>
    <row r="88" spans="1:14" x14ac:dyDescent="0.2">
      <c r="A88" s="16"/>
      <c r="B88" s="38"/>
      <c r="C88" s="16"/>
      <c r="D88" s="16"/>
      <c r="E88" s="16"/>
      <c r="F88" s="16"/>
      <c r="G88" s="4"/>
      <c r="H88" s="5"/>
      <c r="I88" s="22"/>
      <c r="J88" s="5"/>
      <c r="K88" s="5">
        <f>SUM(I41:I87)</f>
        <v>79.92</v>
      </c>
      <c r="L88" s="14">
        <f>K88/60</f>
        <v>1.3320000000000001</v>
      </c>
      <c r="M88" s="4"/>
      <c r="N88" s="13"/>
    </row>
    <row r="89" spans="1:14" x14ac:dyDescent="0.2">
      <c r="A89" s="16"/>
      <c r="B89" s="38"/>
      <c r="C89" s="16"/>
      <c r="D89" s="16"/>
      <c r="E89" s="16"/>
      <c r="F89" s="16"/>
      <c r="G89" s="4"/>
      <c r="H89" s="5"/>
      <c r="I89" s="22"/>
      <c r="J89" s="5"/>
      <c r="K89" s="5"/>
      <c r="L89" s="14"/>
      <c r="M89" s="4"/>
      <c r="N89" s="13"/>
    </row>
    <row r="90" spans="1:14" x14ac:dyDescent="0.2">
      <c r="A90" s="18" t="s">
        <v>79</v>
      </c>
      <c r="B90" s="37"/>
      <c r="C90" s="18"/>
      <c r="D90" s="18"/>
      <c r="E90" s="18"/>
      <c r="F90" s="18"/>
      <c r="G90" s="4"/>
      <c r="H90" s="5"/>
      <c r="I90" s="22"/>
      <c r="J90" s="5"/>
      <c r="K90" s="5"/>
      <c r="L90" s="14"/>
      <c r="M90" s="4"/>
      <c r="N90" s="13"/>
    </row>
    <row r="91" spans="1:14" x14ac:dyDescent="0.2">
      <c r="A91" s="9" t="s">
        <v>29</v>
      </c>
      <c r="B91" s="38"/>
      <c r="C91" s="9"/>
      <c r="D91" s="9"/>
      <c r="E91" s="9"/>
      <c r="F91" s="9"/>
      <c r="G91" s="4"/>
      <c r="H91" s="5"/>
      <c r="I91" s="22"/>
      <c r="J91" s="5"/>
      <c r="K91" s="5"/>
      <c r="L91" s="14"/>
      <c r="M91" s="4"/>
      <c r="N91" s="13"/>
    </row>
    <row r="92" spans="1:14" x14ac:dyDescent="0.2">
      <c r="A92" s="16" t="s">
        <v>116</v>
      </c>
      <c r="B92" s="38"/>
      <c r="C92" s="16"/>
      <c r="D92" s="16"/>
      <c r="E92" s="16"/>
      <c r="F92" s="16"/>
      <c r="G92" s="4">
        <v>1502</v>
      </c>
      <c r="H92" s="5"/>
      <c r="I92" s="6">
        <f t="shared" ref="I92:I93" si="11">G92/250</f>
        <v>6.008</v>
      </c>
      <c r="J92" s="5"/>
      <c r="K92" s="5"/>
      <c r="L92" s="14"/>
      <c r="M92" s="4"/>
      <c r="N92" s="13" t="s">
        <v>118</v>
      </c>
    </row>
    <row r="93" spans="1:14" x14ac:dyDescent="0.2">
      <c r="A93" s="16" t="s">
        <v>117</v>
      </c>
      <c r="B93" s="38"/>
      <c r="C93" s="16"/>
      <c r="D93" s="16"/>
      <c r="E93" s="16"/>
      <c r="F93" s="16"/>
      <c r="G93" s="4">
        <v>355</v>
      </c>
      <c r="H93" s="5"/>
      <c r="I93" s="6">
        <f t="shared" si="11"/>
        <v>1.42</v>
      </c>
      <c r="J93" s="5"/>
      <c r="K93" s="5"/>
      <c r="L93" s="14"/>
      <c r="M93" s="4"/>
      <c r="N93" s="13" t="s">
        <v>119</v>
      </c>
    </row>
    <row r="94" spans="1:14" x14ac:dyDescent="0.2">
      <c r="A94" s="16" t="s">
        <v>30</v>
      </c>
      <c r="B94" s="38"/>
      <c r="C94" s="16"/>
      <c r="D94" s="16"/>
      <c r="E94" s="16"/>
      <c r="F94" s="16"/>
      <c r="G94" s="4">
        <v>359</v>
      </c>
      <c r="H94" s="5"/>
      <c r="I94" s="6">
        <f t="shared" ref="I94:I117" si="12">G94/250</f>
        <v>1.4359999999999999</v>
      </c>
      <c r="J94" s="5"/>
      <c r="K94" s="5"/>
      <c r="L94" s="14"/>
      <c r="M94" s="4"/>
      <c r="N94" s="13" t="s">
        <v>32</v>
      </c>
    </row>
    <row r="95" spans="1:14" x14ac:dyDescent="0.2">
      <c r="A95" s="23" t="s">
        <v>107</v>
      </c>
      <c r="B95" s="38"/>
      <c r="C95" s="23"/>
      <c r="D95" s="23"/>
      <c r="E95" s="23"/>
      <c r="F95" s="23"/>
      <c r="G95" s="4">
        <v>215</v>
      </c>
      <c r="H95" s="5"/>
      <c r="I95" s="6">
        <f t="shared" si="12"/>
        <v>0.86</v>
      </c>
      <c r="J95" s="5"/>
      <c r="K95" s="5"/>
      <c r="L95" s="14"/>
      <c r="M95" s="4"/>
      <c r="N95" s="13" t="s">
        <v>120</v>
      </c>
    </row>
    <row r="96" spans="1:14" x14ac:dyDescent="0.2">
      <c r="A96" s="23" t="s">
        <v>122</v>
      </c>
      <c r="B96" s="38"/>
      <c r="C96" s="23"/>
      <c r="D96" s="23"/>
      <c r="E96" s="23"/>
      <c r="F96" s="23"/>
      <c r="G96" s="4">
        <v>750</v>
      </c>
      <c r="H96" s="5"/>
      <c r="I96" s="6">
        <f t="shared" si="12"/>
        <v>3</v>
      </c>
      <c r="J96" s="5"/>
      <c r="K96" s="5"/>
      <c r="L96" s="14"/>
      <c r="M96" s="4"/>
      <c r="N96" s="13" t="s">
        <v>121</v>
      </c>
    </row>
    <row r="97" spans="1:14" x14ac:dyDescent="0.2">
      <c r="A97" s="16" t="s">
        <v>31</v>
      </c>
      <c r="B97" s="38"/>
      <c r="C97" s="16"/>
      <c r="D97" s="16"/>
      <c r="E97" s="16"/>
      <c r="F97" s="16"/>
      <c r="G97" s="4">
        <v>152</v>
      </c>
      <c r="H97" s="5"/>
      <c r="I97" s="6">
        <f t="shared" si="12"/>
        <v>0.60799999999999998</v>
      </c>
      <c r="J97" s="5"/>
      <c r="K97" s="5"/>
      <c r="L97" s="14"/>
      <c r="M97" s="4"/>
      <c r="N97" s="13" t="s">
        <v>33</v>
      </c>
    </row>
    <row r="98" spans="1:14" x14ac:dyDescent="0.2">
      <c r="A98" s="16" t="s">
        <v>34</v>
      </c>
      <c r="B98" s="38"/>
      <c r="C98" s="16"/>
      <c r="D98" s="16"/>
      <c r="E98" s="16"/>
      <c r="F98" s="16"/>
      <c r="G98" s="4">
        <v>1995</v>
      </c>
      <c r="H98" s="5"/>
      <c r="I98" s="6">
        <f t="shared" si="12"/>
        <v>7.98</v>
      </c>
      <c r="J98" s="5"/>
      <c r="K98" s="5"/>
      <c r="L98" s="14"/>
      <c r="M98" s="4"/>
      <c r="N98" s="13" t="s">
        <v>35</v>
      </c>
    </row>
    <row r="99" spans="1:14" x14ac:dyDescent="0.2">
      <c r="A99" s="16" t="s">
        <v>36</v>
      </c>
      <c r="B99" s="38"/>
      <c r="C99" s="16"/>
      <c r="D99" s="16"/>
      <c r="E99" s="16"/>
      <c r="F99" s="16"/>
      <c r="G99" s="4">
        <v>59</v>
      </c>
      <c r="H99" s="5"/>
      <c r="I99" s="6">
        <f t="shared" si="12"/>
        <v>0.23599999999999999</v>
      </c>
      <c r="J99" s="5"/>
      <c r="K99" s="5"/>
      <c r="L99" s="14"/>
      <c r="M99" s="4"/>
      <c r="N99" s="13" t="s">
        <v>42</v>
      </c>
    </row>
    <row r="100" spans="1:14" x14ac:dyDescent="0.2">
      <c r="A100" s="23" t="s">
        <v>38</v>
      </c>
      <c r="B100" s="38"/>
      <c r="C100" s="23"/>
      <c r="D100" s="23"/>
      <c r="E100" s="23"/>
      <c r="F100" s="23"/>
      <c r="G100" s="4"/>
      <c r="H100" s="5"/>
      <c r="I100" s="6"/>
      <c r="J100" s="5"/>
      <c r="K100" s="5"/>
      <c r="L100" s="14"/>
      <c r="M100" s="4"/>
      <c r="N100" s="13" t="s">
        <v>43</v>
      </c>
    </row>
    <row r="101" spans="1:14" x14ac:dyDescent="0.2">
      <c r="A101" s="24" t="s">
        <v>84</v>
      </c>
      <c r="B101" s="38"/>
      <c r="C101" s="24"/>
      <c r="D101" s="24"/>
      <c r="E101" s="24"/>
      <c r="F101" s="24"/>
      <c r="G101" s="4">
        <v>2736</v>
      </c>
      <c r="H101" s="5"/>
      <c r="I101" s="6">
        <f t="shared" si="12"/>
        <v>10.944000000000001</v>
      </c>
      <c r="J101" s="5"/>
      <c r="K101" s="5"/>
      <c r="L101" s="14"/>
      <c r="M101" s="4"/>
      <c r="N101" s="13" t="s">
        <v>50</v>
      </c>
    </row>
    <row r="102" spans="1:14" x14ac:dyDescent="0.2">
      <c r="A102" s="24" t="s">
        <v>114</v>
      </c>
      <c r="B102" s="38"/>
      <c r="C102" s="24"/>
      <c r="D102" s="24"/>
      <c r="E102" s="24"/>
      <c r="F102" s="24"/>
      <c r="G102" s="4"/>
      <c r="H102" s="5">
        <v>22</v>
      </c>
      <c r="I102" s="22"/>
      <c r="J102" s="5">
        <f>H102*1.75</f>
        <v>38.5</v>
      </c>
      <c r="K102" s="5"/>
      <c r="L102" s="14"/>
      <c r="M102" s="4"/>
      <c r="N102" s="13" t="s">
        <v>115</v>
      </c>
    </row>
    <row r="103" spans="1:14" x14ac:dyDescent="0.2">
      <c r="A103" s="24" t="s">
        <v>126</v>
      </c>
      <c r="B103" s="38"/>
      <c r="C103" s="24"/>
      <c r="D103" s="24"/>
      <c r="E103" s="24"/>
      <c r="F103" s="24"/>
      <c r="G103" s="4"/>
      <c r="H103" s="5">
        <v>30</v>
      </c>
      <c r="I103" s="22"/>
      <c r="J103" s="5">
        <f>H103*2</f>
        <v>60</v>
      </c>
      <c r="K103" s="5"/>
      <c r="L103" s="14"/>
      <c r="M103" s="4"/>
      <c r="N103" s="13" t="s">
        <v>46</v>
      </c>
    </row>
    <row r="104" spans="1:14" x14ac:dyDescent="0.2">
      <c r="A104" s="23" t="s">
        <v>39</v>
      </c>
      <c r="B104" s="38"/>
      <c r="C104" s="23"/>
      <c r="D104" s="23"/>
      <c r="E104" s="23"/>
      <c r="F104" s="23"/>
      <c r="G104" s="4">
        <v>167</v>
      </c>
      <c r="H104" s="5"/>
      <c r="I104" s="6">
        <f t="shared" si="12"/>
        <v>0.66800000000000004</v>
      </c>
      <c r="J104" s="5"/>
      <c r="K104" s="5"/>
      <c r="L104" s="14"/>
      <c r="M104" s="4"/>
      <c r="N104" s="13" t="s">
        <v>44</v>
      </c>
    </row>
    <row r="105" spans="1:14" x14ac:dyDescent="0.2">
      <c r="A105" s="24" t="s">
        <v>109</v>
      </c>
      <c r="B105" s="38"/>
      <c r="C105" s="24"/>
      <c r="D105" s="24"/>
      <c r="E105" s="24"/>
      <c r="F105" s="24"/>
      <c r="G105" s="4">
        <v>529</v>
      </c>
      <c r="H105" s="5"/>
      <c r="I105" s="6">
        <f t="shared" si="12"/>
        <v>2.1160000000000001</v>
      </c>
      <c r="J105" s="5"/>
      <c r="K105" s="5"/>
      <c r="L105" s="14"/>
      <c r="M105" s="4"/>
      <c r="N105" s="13" t="s">
        <v>51</v>
      </c>
    </row>
    <row r="106" spans="1:14" x14ac:dyDescent="0.2">
      <c r="A106" s="24" t="s">
        <v>75</v>
      </c>
      <c r="B106" s="38"/>
      <c r="C106" s="24"/>
      <c r="D106" s="24"/>
      <c r="E106" s="24"/>
      <c r="F106" s="24"/>
      <c r="G106" s="4"/>
      <c r="H106" s="5">
        <v>9</v>
      </c>
      <c r="I106" s="6"/>
      <c r="J106" s="30">
        <f>H106*1.75</f>
        <v>15.75</v>
      </c>
      <c r="K106" s="5"/>
      <c r="L106" s="14"/>
      <c r="M106" s="4"/>
      <c r="N106" s="13" t="s">
        <v>45</v>
      </c>
    </row>
    <row r="107" spans="1:14" x14ac:dyDescent="0.2">
      <c r="A107" s="23" t="s">
        <v>40</v>
      </c>
      <c r="B107" s="38"/>
      <c r="C107" s="23"/>
      <c r="D107" s="23"/>
      <c r="E107" s="23"/>
      <c r="F107" s="23"/>
      <c r="G107" s="4">
        <v>138</v>
      </c>
      <c r="H107" s="5"/>
      <c r="I107" s="6">
        <f t="shared" si="12"/>
        <v>0.55200000000000005</v>
      </c>
      <c r="J107" s="5"/>
      <c r="K107" s="5"/>
      <c r="L107" s="14"/>
      <c r="M107" s="4"/>
      <c r="N107" s="13" t="s">
        <v>48</v>
      </c>
    </row>
    <row r="108" spans="1:14" x14ac:dyDescent="0.2">
      <c r="A108" s="24" t="s">
        <v>82</v>
      </c>
      <c r="B108" s="38"/>
      <c r="C108" s="24"/>
      <c r="D108" s="24"/>
      <c r="E108" s="24"/>
      <c r="F108" s="24"/>
      <c r="G108" s="4">
        <v>329</v>
      </c>
      <c r="H108" s="5"/>
      <c r="I108" s="6">
        <f t="shared" si="12"/>
        <v>1.3160000000000001</v>
      </c>
      <c r="J108" s="5"/>
      <c r="K108" s="5"/>
      <c r="L108" s="14"/>
      <c r="M108" s="4"/>
      <c r="N108" s="13" t="s">
        <v>49</v>
      </c>
    </row>
    <row r="109" spans="1:14" x14ac:dyDescent="0.2">
      <c r="A109" s="24" t="s">
        <v>75</v>
      </c>
      <c r="B109" s="38"/>
      <c r="C109" s="24"/>
      <c r="D109" s="24"/>
      <c r="E109" s="24"/>
      <c r="F109" s="24"/>
      <c r="G109" s="4"/>
      <c r="H109" s="5">
        <v>23</v>
      </c>
      <c r="I109" s="22"/>
      <c r="J109" s="30">
        <f>H109*1.75</f>
        <v>40.25</v>
      </c>
      <c r="K109" s="5"/>
      <c r="L109" s="14"/>
      <c r="M109" s="4"/>
      <c r="N109" s="13" t="s">
        <v>47</v>
      </c>
    </row>
    <row r="110" spans="1:14" x14ac:dyDescent="0.2">
      <c r="A110" s="23" t="s">
        <v>41</v>
      </c>
      <c r="B110" s="38"/>
      <c r="C110" s="23"/>
      <c r="D110" s="23"/>
      <c r="E110" s="23"/>
      <c r="F110" s="23"/>
      <c r="G110" s="4">
        <v>138</v>
      </c>
      <c r="H110" s="5"/>
      <c r="I110" s="6">
        <f t="shared" si="12"/>
        <v>0.55200000000000005</v>
      </c>
      <c r="J110" s="5"/>
      <c r="K110" s="5"/>
      <c r="L110" s="14"/>
      <c r="M110" s="4"/>
      <c r="N110" s="13" t="s">
        <v>53</v>
      </c>
    </row>
    <row r="111" spans="1:14" x14ac:dyDescent="0.2">
      <c r="A111" s="24" t="s">
        <v>83</v>
      </c>
      <c r="B111" s="38"/>
      <c r="C111" s="24"/>
      <c r="D111" s="24"/>
      <c r="E111" s="24"/>
      <c r="F111" s="24"/>
      <c r="G111" s="4">
        <v>972</v>
      </c>
      <c r="H111" s="5"/>
      <c r="I111" s="6">
        <f t="shared" si="12"/>
        <v>3.8879999999999999</v>
      </c>
      <c r="J111" s="5"/>
      <c r="K111" s="5"/>
      <c r="L111" s="14"/>
      <c r="M111" s="4"/>
      <c r="N111" s="13" t="s">
        <v>52</v>
      </c>
    </row>
    <row r="112" spans="1:14" x14ac:dyDescent="0.2">
      <c r="A112" s="24" t="s">
        <v>75</v>
      </c>
      <c r="B112" s="38"/>
      <c r="C112" s="24"/>
      <c r="D112" s="24"/>
      <c r="E112" s="24"/>
      <c r="F112" s="24"/>
      <c r="G112" s="4"/>
      <c r="H112" s="5">
        <v>22</v>
      </c>
      <c r="I112" s="22"/>
      <c r="J112" s="30">
        <f>H112*1.75</f>
        <v>38.5</v>
      </c>
      <c r="K112" s="5"/>
      <c r="L112" s="14"/>
      <c r="M112" s="4"/>
      <c r="N112" s="13" t="s">
        <v>54</v>
      </c>
    </row>
    <row r="113" spans="1:14" x14ac:dyDescent="0.2">
      <c r="A113" s="23" t="s">
        <v>108</v>
      </c>
      <c r="B113" s="38"/>
      <c r="C113" s="23"/>
      <c r="D113" s="23"/>
      <c r="E113" s="23"/>
      <c r="F113" s="23"/>
      <c r="G113" s="4">
        <v>150</v>
      </c>
      <c r="H113" s="5"/>
      <c r="I113" s="6">
        <f t="shared" si="12"/>
        <v>0.6</v>
      </c>
      <c r="J113" s="5"/>
      <c r="K113" s="5"/>
      <c r="L113" s="14"/>
      <c r="M113" s="4"/>
      <c r="N113" s="13" t="s">
        <v>57</v>
      </c>
    </row>
    <row r="114" spans="1:14" x14ac:dyDescent="0.2">
      <c r="A114" s="24" t="s">
        <v>110</v>
      </c>
      <c r="B114" s="38"/>
      <c r="C114" s="24"/>
      <c r="D114" s="24"/>
      <c r="E114" s="24"/>
      <c r="F114" s="24"/>
      <c r="G114" s="4">
        <v>1639</v>
      </c>
      <c r="H114" s="5"/>
      <c r="I114" s="6">
        <f t="shared" si="12"/>
        <v>6.556</v>
      </c>
      <c r="J114" s="5"/>
      <c r="K114" s="5"/>
      <c r="L114" s="14"/>
      <c r="M114" s="4"/>
      <c r="N114" s="13" t="s">
        <v>56</v>
      </c>
    </row>
    <row r="115" spans="1:14" x14ac:dyDescent="0.2">
      <c r="A115" s="24" t="s">
        <v>75</v>
      </c>
      <c r="B115" s="38"/>
      <c r="C115" s="24"/>
      <c r="D115" s="24"/>
      <c r="E115" s="24"/>
      <c r="F115" s="24"/>
      <c r="G115" s="4"/>
      <c r="H115" s="5">
        <v>89</v>
      </c>
      <c r="I115" s="22"/>
      <c r="J115" s="30">
        <f>H115*1.75</f>
        <v>155.75</v>
      </c>
      <c r="K115" s="5"/>
      <c r="L115" s="14"/>
      <c r="M115" s="4"/>
      <c r="N115" s="13" t="s">
        <v>55</v>
      </c>
    </row>
    <row r="116" spans="1:14" x14ac:dyDescent="0.2">
      <c r="A116" s="16" t="s">
        <v>37</v>
      </c>
      <c r="B116" s="38"/>
      <c r="C116" s="16"/>
      <c r="D116" s="16"/>
      <c r="E116" s="16"/>
      <c r="F116" s="16"/>
      <c r="G116" s="4">
        <v>210</v>
      </c>
      <c r="H116" s="5"/>
      <c r="I116" s="6">
        <f t="shared" si="12"/>
        <v>0.84</v>
      </c>
      <c r="J116" s="5"/>
      <c r="K116" s="5"/>
      <c r="L116" s="14"/>
      <c r="M116" s="4"/>
      <c r="N116" s="13" t="s">
        <v>58</v>
      </c>
    </row>
    <row r="117" spans="1:14" ht="15" thickBot="1" x14ac:dyDescent="0.25">
      <c r="A117" s="16" t="s">
        <v>80</v>
      </c>
      <c r="B117" s="38"/>
      <c r="C117" s="16"/>
      <c r="D117" s="16"/>
      <c r="E117" s="16"/>
      <c r="F117" s="16"/>
      <c r="G117" s="10">
        <v>157</v>
      </c>
      <c r="H117" s="11"/>
      <c r="I117" s="12">
        <f t="shared" si="12"/>
        <v>0.628</v>
      </c>
      <c r="J117" s="11"/>
      <c r="K117" s="11"/>
      <c r="L117" s="19"/>
      <c r="M117" s="4"/>
      <c r="N117" s="13" t="s">
        <v>81</v>
      </c>
    </row>
    <row r="118" spans="1:14" x14ac:dyDescent="0.2">
      <c r="A118" s="18"/>
      <c r="B118" s="37"/>
      <c r="C118" s="18"/>
      <c r="D118" s="18"/>
      <c r="E118" s="18"/>
      <c r="F118" s="18"/>
      <c r="G118" s="4"/>
      <c r="H118" s="5"/>
      <c r="I118" s="6">
        <f>SUM(I94:I117)</f>
        <v>42.78</v>
      </c>
      <c r="J118" s="6">
        <f>SUM(J102:J103)</f>
        <v>98.5</v>
      </c>
      <c r="K118" s="5">
        <f>SUM(I118:J118)</f>
        <v>141.28</v>
      </c>
      <c r="L118" s="14">
        <f>K118/60</f>
        <v>2.3546666666666667</v>
      </c>
      <c r="M118" s="4"/>
      <c r="N118" s="8"/>
    </row>
    <row r="119" spans="1:14" x14ac:dyDescent="0.2">
      <c r="A119" s="4"/>
      <c r="B119" s="38"/>
      <c r="C119" s="4"/>
      <c r="D119" s="4"/>
      <c r="E119" s="4"/>
      <c r="F119" s="4"/>
      <c r="G119" s="4"/>
      <c r="H119" s="5"/>
      <c r="I119" s="6"/>
      <c r="J119" s="5"/>
      <c r="K119" s="5"/>
      <c r="L119" s="15"/>
      <c r="M119" s="4"/>
      <c r="N119" s="8"/>
    </row>
    <row r="120" spans="1:14" x14ac:dyDescent="0.2">
      <c r="A120" s="3" t="s">
        <v>60</v>
      </c>
      <c r="B120" s="37"/>
      <c r="C120" s="3"/>
      <c r="D120" s="3"/>
      <c r="E120" s="3"/>
      <c r="F120" s="3"/>
      <c r="G120" s="4"/>
      <c r="H120" s="5"/>
      <c r="I120" s="6"/>
      <c r="J120" s="15"/>
      <c r="K120" s="5"/>
      <c r="L120" s="15"/>
      <c r="M120" s="4"/>
      <c r="N120" s="8"/>
    </row>
    <row r="121" spans="1:14" x14ac:dyDescent="0.2">
      <c r="A121" s="9" t="s">
        <v>85</v>
      </c>
      <c r="B121" s="38"/>
      <c r="C121" s="9"/>
      <c r="D121" s="9"/>
      <c r="E121" s="9"/>
      <c r="F121" s="9"/>
      <c r="G121" s="4">
        <v>1180</v>
      </c>
      <c r="H121" s="5"/>
      <c r="I121" s="6">
        <f t="shared" si="0"/>
        <v>4.72</v>
      </c>
      <c r="J121" s="15"/>
      <c r="K121" s="5"/>
      <c r="L121" s="15"/>
      <c r="M121" s="4"/>
      <c r="N121" s="13" t="s">
        <v>61</v>
      </c>
    </row>
    <row r="122" spans="1:14" x14ac:dyDescent="0.2">
      <c r="A122" s="9" t="s">
        <v>86</v>
      </c>
      <c r="B122" s="38"/>
      <c r="C122" s="9"/>
      <c r="D122" s="9"/>
      <c r="E122" s="9"/>
      <c r="F122" s="9"/>
      <c r="G122" s="4"/>
      <c r="H122" s="5"/>
      <c r="I122" s="6"/>
      <c r="J122" s="15"/>
      <c r="K122" s="5"/>
      <c r="L122" s="15"/>
      <c r="M122" s="4"/>
      <c r="N122" s="13"/>
    </row>
    <row r="123" spans="1:14" x14ac:dyDescent="0.2">
      <c r="A123" s="16" t="s">
        <v>90</v>
      </c>
      <c r="B123" s="38"/>
      <c r="C123" s="16"/>
      <c r="D123" s="16"/>
      <c r="E123" s="16"/>
      <c r="F123" s="16"/>
      <c r="G123" s="4"/>
      <c r="H123" s="5"/>
      <c r="I123" s="6"/>
      <c r="J123" s="15"/>
      <c r="K123" s="5"/>
      <c r="L123" s="15"/>
      <c r="M123" s="4"/>
      <c r="N123" s="13" t="s">
        <v>63</v>
      </c>
    </row>
    <row r="124" spans="1:14" x14ac:dyDescent="0.2">
      <c r="A124" s="23" t="s">
        <v>64</v>
      </c>
      <c r="B124" s="38"/>
      <c r="C124" s="23"/>
      <c r="D124" s="23"/>
      <c r="E124" s="23"/>
      <c r="F124" s="23"/>
      <c r="G124" s="4"/>
      <c r="H124" s="5">
        <v>2</v>
      </c>
      <c r="I124" s="6"/>
      <c r="J124" s="5">
        <f>H124*2</f>
        <v>4</v>
      </c>
      <c r="K124" s="5"/>
      <c r="L124" s="15"/>
      <c r="M124" s="4"/>
      <c r="N124" s="13" t="s">
        <v>62</v>
      </c>
    </row>
    <row r="125" spans="1:14" x14ac:dyDescent="0.2">
      <c r="A125" s="9" t="s">
        <v>87</v>
      </c>
      <c r="B125" s="38"/>
      <c r="C125" s="9"/>
      <c r="D125" s="9"/>
      <c r="E125" s="9"/>
      <c r="F125" s="9"/>
      <c r="G125" s="4"/>
      <c r="H125" s="5"/>
      <c r="I125" s="6"/>
      <c r="J125" s="15"/>
      <c r="K125" s="5"/>
      <c r="L125" s="15"/>
      <c r="M125" s="4"/>
      <c r="N125" s="13" t="s">
        <v>88</v>
      </c>
    </row>
    <row r="126" spans="1:14" x14ac:dyDescent="0.2">
      <c r="A126" s="16" t="s">
        <v>89</v>
      </c>
      <c r="B126" s="38"/>
      <c r="C126" s="16"/>
      <c r="D126" s="16"/>
      <c r="E126" s="16"/>
      <c r="F126" s="16"/>
      <c r="G126" s="4"/>
      <c r="H126" s="4">
        <v>1</v>
      </c>
      <c r="I126" s="6"/>
      <c r="J126" s="5">
        <v>3</v>
      </c>
      <c r="K126" s="5"/>
      <c r="L126" s="15"/>
      <c r="M126" s="4"/>
      <c r="N126" s="13" t="s">
        <v>99</v>
      </c>
    </row>
    <row r="127" spans="1:14" x14ac:dyDescent="0.2">
      <c r="A127" s="9" t="s">
        <v>112</v>
      </c>
      <c r="B127" s="38"/>
      <c r="C127" s="9"/>
      <c r="D127" s="9"/>
      <c r="E127" s="9"/>
      <c r="F127" s="9"/>
      <c r="G127" s="4"/>
      <c r="H127" s="4"/>
      <c r="I127" s="6"/>
      <c r="J127" s="5"/>
      <c r="K127" s="5"/>
      <c r="L127" s="15"/>
      <c r="M127" s="4"/>
      <c r="N127" s="13" t="s">
        <v>111</v>
      </c>
    </row>
    <row r="128" spans="1:14" x14ac:dyDescent="0.2">
      <c r="A128" s="16" t="s">
        <v>113</v>
      </c>
      <c r="B128" s="38"/>
      <c r="C128" s="16"/>
      <c r="D128" s="16"/>
      <c r="E128" s="16"/>
      <c r="F128" s="16"/>
      <c r="G128" s="4"/>
      <c r="H128" s="4">
        <v>1</v>
      </c>
      <c r="I128" s="6"/>
      <c r="J128" s="5">
        <v>5</v>
      </c>
      <c r="K128" s="5"/>
      <c r="L128" s="15"/>
      <c r="M128" s="4"/>
      <c r="N128" s="13"/>
    </row>
    <row r="129" spans="1:14" x14ac:dyDescent="0.2">
      <c r="A129" s="9" t="s">
        <v>95</v>
      </c>
      <c r="B129" s="38"/>
      <c r="C129" s="9"/>
      <c r="D129" s="9"/>
      <c r="E129" s="9"/>
      <c r="F129" s="9"/>
      <c r="G129" s="4"/>
      <c r="H129" s="4"/>
      <c r="I129" s="6"/>
      <c r="J129" s="4"/>
      <c r="K129" s="5"/>
      <c r="L129" s="15"/>
      <c r="M129" s="4"/>
      <c r="N129" s="13" t="s">
        <v>92</v>
      </c>
    </row>
    <row r="130" spans="1:14" x14ac:dyDescent="0.2">
      <c r="A130" s="23" t="s">
        <v>91</v>
      </c>
      <c r="B130" s="38"/>
      <c r="C130" s="23"/>
      <c r="D130" s="23"/>
      <c r="E130" s="23"/>
      <c r="F130" s="23"/>
      <c r="G130" s="4"/>
      <c r="H130" s="4">
        <v>1</v>
      </c>
      <c r="I130" s="6"/>
      <c r="J130" s="5">
        <v>3</v>
      </c>
      <c r="K130" s="5"/>
      <c r="L130" s="15"/>
      <c r="M130" s="4"/>
      <c r="N130" s="13" t="s">
        <v>63</v>
      </c>
    </row>
    <row r="131" spans="1:14" x14ac:dyDescent="0.2">
      <c r="A131" s="9" t="s">
        <v>94</v>
      </c>
      <c r="B131" s="38"/>
      <c r="C131" s="9"/>
      <c r="D131" s="9"/>
      <c r="E131" s="9"/>
      <c r="F131" s="9"/>
      <c r="G131" s="4"/>
      <c r="H131" s="4">
        <v>1</v>
      </c>
      <c r="I131" s="6"/>
      <c r="J131" s="5">
        <v>3</v>
      </c>
      <c r="K131" s="5"/>
      <c r="L131" s="15"/>
      <c r="M131" s="4"/>
      <c r="N131" s="13" t="s">
        <v>93</v>
      </c>
    </row>
    <row r="132" spans="1:14" x14ac:dyDescent="0.2">
      <c r="A132" s="16" t="s">
        <v>97</v>
      </c>
      <c r="B132" s="38"/>
      <c r="C132" s="16"/>
      <c r="D132" s="16"/>
      <c r="E132" s="16"/>
      <c r="F132" s="16"/>
      <c r="G132" s="4"/>
      <c r="H132" s="4">
        <v>2</v>
      </c>
      <c r="I132" s="6"/>
      <c r="J132" s="5">
        <v>30</v>
      </c>
      <c r="K132" s="5"/>
      <c r="L132" s="15"/>
      <c r="M132" s="4"/>
      <c r="N132" s="13" t="s">
        <v>98</v>
      </c>
    </row>
    <row r="133" spans="1:14" x14ac:dyDescent="0.2">
      <c r="A133" s="9" t="s">
        <v>65</v>
      </c>
      <c r="B133" s="38"/>
      <c r="C133" s="9"/>
      <c r="D133" s="9"/>
      <c r="E133" s="9"/>
      <c r="F133" s="9"/>
      <c r="G133" s="4">
        <v>2231</v>
      </c>
      <c r="H133" s="4"/>
      <c r="I133" s="6">
        <f t="shared" ref="I133:I134" si="13">G133/250</f>
        <v>8.9239999999999995</v>
      </c>
      <c r="J133" s="4"/>
      <c r="K133" s="5"/>
      <c r="L133" s="15"/>
      <c r="M133" s="4"/>
      <c r="N133" s="13" t="s">
        <v>66</v>
      </c>
    </row>
    <row r="134" spans="1:14" ht="15" thickBot="1" x14ac:dyDescent="0.25">
      <c r="A134" s="16" t="s">
        <v>67</v>
      </c>
      <c r="B134" s="38"/>
      <c r="C134" s="16"/>
      <c r="D134" s="16"/>
      <c r="E134" s="16"/>
      <c r="F134" s="16"/>
      <c r="G134" s="10">
        <v>323</v>
      </c>
      <c r="H134" s="10"/>
      <c r="I134" s="12">
        <f t="shared" si="13"/>
        <v>1.292</v>
      </c>
      <c r="J134" s="10"/>
      <c r="K134" s="11"/>
      <c r="L134" s="17"/>
      <c r="M134" s="4"/>
      <c r="N134" s="13" t="s">
        <v>68</v>
      </c>
    </row>
    <row r="135" spans="1:14" x14ac:dyDescent="0.2">
      <c r="A135" s="9"/>
      <c r="B135" s="38"/>
      <c r="C135" s="9"/>
      <c r="D135" s="9"/>
      <c r="E135" s="9"/>
      <c r="F135" s="9"/>
      <c r="G135" s="4"/>
      <c r="H135" s="4"/>
      <c r="I135" s="6">
        <f>SUM(I121:I134)</f>
        <v>14.935999999999998</v>
      </c>
      <c r="J135" s="6">
        <f>SUM(J121:J134)</f>
        <v>48</v>
      </c>
      <c r="K135" s="5">
        <f>SUM(I135:J135)</f>
        <v>62.936</v>
      </c>
      <c r="L135" s="14">
        <f>K135/60</f>
        <v>1.0489333333333333</v>
      </c>
      <c r="M135" s="4"/>
      <c r="N135" s="8"/>
    </row>
    <row r="136" spans="1:14" x14ac:dyDescent="0.2">
      <c r="A136" s="9"/>
      <c r="B136" s="38"/>
      <c r="C136" s="9"/>
      <c r="D136" s="9"/>
      <c r="E136" s="9"/>
      <c r="F136" s="9"/>
      <c r="G136" s="4"/>
      <c r="H136" s="4"/>
      <c r="I136" s="6"/>
      <c r="J136" s="6"/>
      <c r="K136" s="5"/>
      <c r="L136" s="15"/>
      <c r="M136" s="4"/>
      <c r="N136" s="8"/>
    </row>
    <row r="137" spans="1:14" ht="15" thickBot="1" x14ac:dyDescent="0.25">
      <c r="A137" s="18" t="s">
        <v>6</v>
      </c>
      <c r="B137" s="37"/>
      <c r="C137" s="18"/>
      <c r="D137" s="18"/>
      <c r="E137" s="18"/>
      <c r="F137" s="18"/>
      <c r="G137" s="10"/>
      <c r="H137" s="10"/>
      <c r="I137" s="10"/>
      <c r="J137" s="10"/>
      <c r="K137" s="10">
        <v>45</v>
      </c>
      <c r="L137" s="19"/>
      <c r="M137" s="4"/>
      <c r="N137" s="8"/>
    </row>
    <row r="138" spans="1:14" x14ac:dyDescent="0.2">
      <c r="A138" s="4"/>
      <c r="B138" s="38"/>
      <c r="C138" s="4"/>
      <c r="D138" s="4"/>
      <c r="E138" s="4"/>
      <c r="F138" s="4"/>
      <c r="G138" s="4"/>
      <c r="H138" s="4"/>
      <c r="I138" s="4"/>
      <c r="J138" s="4"/>
      <c r="K138" s="4"/>
      <c r="L138" s="14">
        <v>0.75</v>
      </c>
      <c r="M138" s="4"/>
      <c r="N138" s="13" t="s">
        <v>123</v>
      </c>
    </row>
    <row r="139" spans="1:14" x14ac:dyDescent="0.2">
      <c r="A139" s="4"/>
      <c r="B139" s="38"/>
      <c r="C139" s="4"/>
      <c r="D139" s="4"/>
      <c r="E139" s="4"/>
      <c r="F139" s="4"/>
      <c r="G139" s="4"/>
      <c r="H139" s="4"/>
      <c r="I139" s="4"/>
      <c r="J139" s="4"/>
      <c r="K139" s="4"/>
      <c r="L139" s="14"/>
      <c r="M139" s="4"/>
      <c r="N139" s="8"/>
    </row>
    <row r="140" spans="1:14" ht="15" thickBot="1" x14ac:dyDescent="0.25">
      <c r="A140" s="3" t="s">
        <v>8</v>
      </c>
      <c r="B140" s="37"/>
      <c r="C140" s="3"/>
      <c r="D140" s="3"/>
      <c r="E140" s="3"/>
      <c r="F140" s="3"/>
      <c r="G140" s="10"/>
      <c r="H140" s="10"/>
      <c r="I140" s="10"/>
      <c r="J140" s="10"/>
      <c r="K140" s="10">
        <v>0</v>
      </c>
      <c r="L140" s="19"/>
      <c r="M140" s="4"/>
      <c r="N140" s="8"/>
    </row>
    <row r="141" spans="1:14" x14ac:dyDescent="0.2">
      <c r="A141" s="4"/>
      <c r="B141" s="38"/>
      <c r="C141" s="4"/>
      <c r="D141" s="4"/>
      <c r="E141" s="4"/>
      <c r="F141" s="4"/>
      <c r="G141" s="4"/>
      <c r="H141" s="4"/>
      <c r="I141" s="4"/>
      <c r="J141" s="4"/>
      <c r="K141" s="4"/>
      <c r="L141" s="14">
        <v>0</v>
      </c>
      <c r="M141" s="4"/>
      <c r="N141" s="8"/>
    </row>
    <row r="142" spans="1:14" ht="15" thickBot="1" x14ac:dyDescent="0.25">
      <c r="A142" s="4"/>
      <c r="B142" s="38"/>
      <c r="C142" s="4"/>
      <c r="D142" s="4"/>
      <c r="E142" s="4"/>
      <c r="F142" s="4"/>
      <c r="G142" s="4"/>
      <c r="H142" s="4"/>
      <c r="I142" s="4"/>
      <c r="J142" s="4"/>
      <c r="K142" s="10"/>
      <c r="L142" s="19"/>
      <c r="M142" s="4"/>
      <c r="N142" s="8"/>
    </row>
    <row r="143" spans="1:14" x14ac:dyDescent="0.2">
      <c r="A143" s="20"/>
      <c r="B143" s="38"/>
      <c r="C143" s="20"/>
      <c r="D143" s="20"/>
      <c r="E143" s="20"/>
      <c r="F143" s="20"/>
      <c r="G143" s="4"/>
      <c r="H143" s="4"/>
      <c r="I143" s="4"/>
      <c r="J143" s="21" t="s">
        <v>9</v>
      </c>
      <c r="K143" s="5">
        <f>SUM(K4:K140)</f>
        <v>566.20800000000008</v>
      </c>
      <c r="L143" s="14">
        <f>SUM(L4:L141)</f>
        <v>9.4367999999999999</v>
      </c>
      <c r="M143" s="4"/>
      <c r="N143" s="8"/>
    </row>
    <row r="144" spans="1:14" x14ac:dyDescent="0.2">
      <c r="N144" s="8"/>
    </row>
  </sheetData>
  <hyperlinks>
    <hyperlink ref="N138" r:id="rId1" xr:uid="{EB03133F-829D-479A-8011-BECE67F7AE6A}"/>
    <hyperlink ref="N3" r:id="rId2" xr:uid="{6F5A19F2-FC2C-4006-9C15-0A5FAB589714}"/>
    <hyperlink ref="N12" r:id="rId3" xr:uid="{672698AF-0810-474F-8335-B1225B9D5F5E}"/>
    <hyperlink ref="N87" r:id="rId4" xr:uid="{FB31D516-194B-40D6-8594-26C98899D223}"/>
    <hyperlink ref="N97" r:id="rId5" xr:uid="{C87587E6-BC1E-414A-87CE-A9B265007404}"/>
    <hyperlink ref="N94" r:id="rId6" xr:uid="{4F083531-F6D0-41DF-95B9-B987E6025A93}"/>
    <hyperlink ref="N98" r:id="rId7" xr:uid="{5574517B-0303-481B-82ED-23C81B7036F0}"/>
    <hyperlink ref="N99" r:id="rId8" xr:uid="{975BA4D2-633C-43B8-8275-C489D408A488}"/>
    <hyperlink ref="N100" r:id="rId9" xr:uid="{DAAD4A22-F8E4-4C27-B2AA-92AE28A1252E}"/>
    <hyperlink ref="N104" r:id="rId10" xr:uid="{4CAEB55E-B910-4DE0-8A0F-65B34238DD7E}"/>
    <hyperlink ref="N106" r:id="rId11" xr:uid="{F642FA0A-F391-4BE7-BA66-BF33BDCB7023}"/>
    <hyperlink ref="N103" r:id="rId12" xr:uid="{DA5CD6DA-A3AF-47AF-A089-B1CD476C0823}"/>
    <hyperlink ref="N109" r:id="rId13" xr:uid="{B4DFB9B9-1E83-4FA4-B847-C727A60F1C1A}"/>
    <hyperlink ref="N107" r:id="rId14" xr:uid="{29CE0D3B-5AB6-45AF-871B-8D5F03F04F3E}"/>
    <hyperlink ref="N108" r:id="rId15" xr:uid="{AE7F64E3-9455-454B-B7F7-894C198CBE54}"/>
    <hyperlink ref="N101" r:id="rId16" xr:uid="{741020F1-B071-4C90-BA04-2BF95662D1C0}"/>
    <hyperlink ref="N105" r:id="rId17" xr:uid="{A4C1B263-5C6A-497C-8512-BD4F9524EC1C}"/>
    <hyperlink ref="N111" r:id="rId18" xr:uid="{29D67877-5F42-4B1E-BC2C-96C25087F004}"/>
    <hyperlink ref="N110" r:id="rId19" xr:uid="{E7C7DF1F-B096-4BB3-AA16-70544BBF845A}"/>
    <hyperlink ref="N112" r:id="rId20" xr:uid="{CB9FEDCE-ECFC-4D28-BD28-817491B16692}"/>
    <hyperlink ref="N115" r:id="rId21" xr:uid="{062AE2C8-5CDA-4955-B171-DFCFD059496B}"/>
    <hyperlink ref="N114" r:id="rId22" xr:uid="{755182E8-24B8-4611-AC9F-0E4F8B0CA9BE}"/>
    <hyperlink ref="N113" r:id="rId23" xr:uid="{5FDB33B6-7560-430D-BA46-01E2BACBDF12}"/>
    <hyperlink ref="N116" r:id="rId24" xr:uid="{4FE5BA40-A800-4A45-933B-73A32171A241}"/>
    <hyperlink ref="N133" r:id="rId25" xr:uid="{361A1E34-1A69-4C08-B53C-53C5AEB96DE3}"/>
    <hyperlink ref="N134" r:id="rId26" location="olderadult" xr:uid="{4E16C6A8-6DA0-4C1D-9170-F2E9DA44214D}"/>
    <hyperlink ref="N19" r:id="rId27" xr:uid="{3416A808-8286-4487-BFA8-93DBE7B7EFE7}"/>
    <hyperlink ref="N117" r:id="rId28" xr:uid="{E9C4E011-00A3-42A1-A413-AB9B5957D765}"/>
    <hyperlink ref="N125" r:id="rId29" location="posters" xr:uid="{6DFCE6CC-EB72-42EC-8E94-AA1F4367C47C}"/>
    <hyperlink ref="N124" r:id="rId30" xr:uid="{18882B61-2277-4775-A65F-6E5F9692D555}"/>
    <hyperlink ref="N129" r:id="rId31" xr:uid="{E59CB408-7F9C-4FAD-8F44-511F700E88DC}"/>
    <hyperlink ref="N130" r:id="rId32" location="adults" xr:uid="{C3A26075-23C3-4091-9375-1C70C4970A6D}"/>
    <hyperlink ref="N131" r:id="rId33" xr:uid="{D34E019F-1100-4EF4-83F3-876D847A3490}"/>
    <hyperlink ref="N132" r:id="rId34" xr:uid="{A55DB7CD-E289-459C-B969-6AE87CE1D7B4}"/>
    <hyperlink ref="N127" r:id="rId35" location="videos" xr:uid="{E7CCFEEC-F8C0-4542-8F9E-30E348D8BFE6}"/>
    <hyperlink ref="N102" r:id="rId36" xr:uid="{4D640AB0-BD3C-45DB-AAB6-1ED7C8A7ACCB}"/>
    <hyperlink ref="N92" r:id="rId37" xr:uid="{1F1DFD7F-7D49-4471-A35E-1B8C6E653B74}"/>
    <hyperlink ref="N93" r:id="rId38" xr:uid="{9513B0E5-A861-433E-B6AA-95D9EDC8898D}"/>
    <hyperlink ref="N95" r:id="rId39" xr:uid="{5E351A35-4382-49F2-B8EF-A427534F04B6}"/>
    <hyperlink ref="N96" r:id="rId40" xr:uid="{BD40ECF7-56CE-4538-B843-EF5B21D62947}"/>
    <hyperlink ref="N18" r:id="rId41" xr:uid="{30ECF052-8A23-4F77-9F4C-E8DBDEF39AB4}"/>
  </hyperlinks>
  <printOptions horizontalCentered="1"/>
  <pageMargins left="0.7" right="0.7" top="0.75" bottom="0.75" header="0.3" footer="0.3"/>
  <pageSetup scale="58" fitToHeight="0" orientation="landscape" r:id="rId42"/>
  <drawing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E846B-8D70-4623-90D5-69B3FB4BB7E6}">
  <dimension ref="A1:D121"/>
  <sheetViews>
    <sheetView topLeftCell="A49" workbookViewId="0">
      <selection activeCell="D115" sqref="D115"/>
    </sheetView>
  </sheetViews>
  <sheetFormatPr defaultRowHeight="15" x14ac:dyDescent="0.25"/>
  <cols>
    <col min="1" max="1" width="9.42578125" bestFit="1" customWidth="1"/>
    <col min="2" max="2" width="10.5703125" bestFit="1" customWidth="1"/>
    <col min="3" max="3" width="9.42578125" bestFit="1" customWidth="1"/>
  </cols>
  <sheetData>
    <row r="1" spans="1:4" ht="45" x14ac:dyDescent="0.25">
      <c r="A1" s="39" t="s">
        <v>163</v>
      </c>
      <c r="B1" s="51" t="s">
        <v>270</v>
      </c>
      <c r="C1" s="51" t="s">
        <v>271</v>
      </c>
    </row>
    <row r="3" spans="1:4" x14ac:dyDescent="0.25">
      <c r="D3" t="s">
        <v>171</v>
      </c>
    </row>
    <row r="4" spans="1:4" x14ac:dyDescent="0.25">
      <c r="D4" s="45"/>
    </row>
    <row r="5" spans="1:4" x14ac:dyDescent="0.25">
      <c r="D5" s="45" t="s">
        <v>172</v>
      </c>
    </row>
    <row r="6" spans="1:4" x14ac:dyDescent="0.25">
      <c r="D6" s="46" t="s">
        <v>173</v>
      </c>
    </row>
    <row r="7" spans="1:4" x14ac:dyDescent="0.25">
      <c r="A7">
        <v>44</v>
      </c>
      <c r="B7">
        <f>A7*210</f>
        <v>9240</v>
      </c>
      <c r="C7" s="50">
        <f>B7/250</f>
        <v>36.96</v>
      </c>
      <c r="D7" s="47" t="s">
        <v>174</v>
      </c>
    </row>
    <row r="8" spans="1:4" x14ac:dyDescent="0.25">
      <c r="D8" s="46" t="s">
        <v>175</v>
      </c>
    </row>
    <row r="9" spans="1:4" x14ac:dyDescent="0.25">
      <c r="A9">
        <v>65</v>
      </c>
      <c r="B9">
        <f>A9*210</f>
        <v>13650</v>
      </c>
      <c r="C9" s="50">
        <f>B9/250</f>
        <v>54.6</v>
      </c>
      <c r="D9" s="47" t="s">
        <v>176</v>
      </c>
    </row>
    <row r="10" spans="1:4" x14ac:dyDescent="0.25">
      <c r="D10" s="46" t="s">
        <v>177</v>
      </c>
    </row>
    <row r="11" spans="1:4" x14ac:dyDescent="0.25">
      <c r="A11">
        <v>21</v>
      </c>
      <c r="B11">
        <f>A11*210</f>
        <v>4410</v>
      </c>
      <c r="C11" s="50">
        <f>B11/250</f>
        <v>17.64</v>
      </c>
      <c r="D11" s="47" t="s">
        <v>178</v>
      </c>
    </row>
    <row r="12" spans="1:4" x14ac:dyDescent="0.25">
      <c r="D12" s="45" t="s">
        <v>133</v>
      </c>
    </row>
    <row r="13" spans="1:4" x14ac:dyDescent="0.25">
      <c r="D13" s="46" t="s">
        <v>179</v>
      </c>
    </row>
    <row r="14" spans="1:4" x14ac:dyDescent="0.25">
      <c r="A14">
        <v>70</v>
      </c>
      <c r="B14">
        <f>A14*210</f>
        <v>14700</v>
      </c>
      <c r="C14" s="50">
        <f>B14/250</f>
        <v>58.8</v>
      </c>
      <c r="D14" s="47" t="s">
        <v>180</v>
      </c>
    </row>
    <row r="15" spans="1:4" x14ac:dyDescent="0.25">
      <c r="D15" s="47" t="s">
        <v>181</v>
      </c>
    </row>
    <row r="16" spans="1:4" x14ac:dyDescent="0.25">
      <c r="D16" s="47" t="s">
        <v>182</v>
      </c>
    </row>
    <row r="17" spans="1:4" x14ac:dyDescent="0.25">
      <c r="D17" s="47" t="s">
        <v>183</v>
      </c>
    </row>
    <row r="18" spans="1:4" x14ac:dyDescent="0.25">
      <c r="D18" s="46" t="s">
        <v>184</v>
      </c>
    </row>
    <row r="19" spans="1:4" x14ac:dyDescent="0.25">
      <c r="A19">
        <v>40</v>
      </c>
      <c r="B19">
        <f>A19*210</f>
        <v>8400</v>
      </c>
      <c r="C19" s="50">
        <f>B19/250</f>
        <v>33.6</v>
      </c>
      <c r="D19" s="47" t="s">
        <v>185</v>
      </c>
    </row>
    <row r="20" spans="1:4" x14ac:dyDescent="0.25">
      <c r="D20" s="47" t="s">
        <v>186</v>
      </c>
    </row>
    <row r="21" spans="1:4" x14ac:dyDescent="0.25">
      <c r="D21" s="47" t="s">
        <v>187</v>
      </c>
    </row>
    <row r="22" spans="1:4" x14ac:dyDescent="0.25">
      <c r="D22" s="47" t="s">
        <v>188</v>
      </c>
    </row>
    <row r="23" spans="1:4" x14ac:dyDescent="0.25">
      <c r="D23" s="46" t="s">
        <v>189</v>
      </c>
    </row>
    <row r="24" spans="1:4" x14ac:dyDescent="0.25">
      <c r="A24">
        <v>39</v>
      </c>
      <c r="B24">
        <f>A24*210</f>
        <v>8190</v>
      </c>
      <c r="C24" s="50">
        <f>B24/250</f>
        <v>32.76</v>
      </c>
      <c r="D24" s="47" t="s">
        <v>190</v>
      </c>
    </row>
    <row r="25" spans="1:4" x14ac:dyDescent="0.25">
      <c r="D25" s="47" t="s">
        <v>191</v>
      </c>
    </row>
    <row r="26" spans="1:4" x14ac:dyDescent="0.25">
      <c r="D26" s="47" t="s">
        <v>192</v>
      </c>
    </row>
    <row r="27" spans="1:4" x14ac:dyDescent="0.25">
      <c r="D27" s="47" t="s">
        <v>193</v>
      </c>
    </row>
    <row r="28" spans="1:4" x14ac:dyDescent="0.25">
      <c r="D28" s="46" t="s">
        <v>194</v>
      </c>
    </row>
    <row r="29" spans="1:4" x14ac:dyDescent="0.25">
      <c r="A29">
        <v>87</v>
      </c>
      <c r="B29">
        <f>A29*210</f>
        <v>18270</v>
      </c>
      <c r="C29" s="50">
        <f>B29/250</f>
        <v>73.08</v>
      </c>
      <c r="D29" s="47" t="s">
        <v>195</v>
      </c>
    </row>
    <row r="30" spans="1:4" x14ac:dyDescent="0.25">
      <c r="D30" s="47" t="s">
        <v>196</v>
      </c>
    </row>
    <row r="31" spans="1:4" x14ac:dyDescent="0.25">
      <c r="D31" s="47" t="s">
        <v>197</v>
      </c>
    </row>
    <row r="32" spans="1:4" x14ac:dyDescent="0.25">
      <c r="D32" s="46" t="s">
        <v>198</v>
      </c>
    </row>
    <row r="33" spans="1:4" x14ac:dyDescent="0.25">
      <c r="A33">
        <v>30</v>
      </c>
      <c r="B33">
        <f>A33*210</f>
        <v>6300</v>
      </c>
      <c r="C33" s="50">
        <f>B33/250</f>
        <v>25.2</v>
      </c>
      <c r="D33" s="47" t="s">
        <v>199</v>
      </c>
    </row>
    <row r="34" spans="1:4" x14ac:dyDescent="0.25">
      <c r="D34" s="45" t="s">
        <v>134</v>
      </c>
    </row>
    <row r="35" spans="1:4" x14ac:dyDescent="0.25">
      <c r="D35" s="46" t="s">
        <v>200</v>
      </c>
    </row>
    <row r="36" spans="1:4" x14ac:dyDescent="0.25">
      <c r="A36">
        <v>69</v>
      </c>
      <c r="B36">
        <f>A36*210</f>
        <v>14490</v>
      </c>
      <c r="C36" s="50">
        <f>B36/250</f>
        <v>57.96</v>
      </c>
      <c r="D36" s="47" t="s">
        <v>201</v>
      </c>
    </row>
    <row r="37" spans="1:4" x14ac:dyDescent="0.25">
      <c r="D37" s="46" t="s">
        <v>202</v>
      </c>
    </row>
    <row r="38" spans="1:4" x14ac:dyDescent="0.25">
      <c r="A38">
        <v>74</v>
      </c>
      <c r="B38">
        <f>A38*210</f>
        <v>15540</v>
      </c>
      <c r="C38" s="50">
        <f>B38/250</f>
        <v>62.16</v>
      </c>
      <c r="D38" s="47" t="s">
        <v>203</v>
      </c>
    </row>
    <row r="39" spans="1:4" x14ac:dyDescent="0.25">
      <c r="D39" s="46" t="s">
        <v>204</v>
      </c>
    </row>
    <row r="40" spans="1:4" x14ac:dyDescent="0.25">
      <c r="A40">
        <v>114</v>
      </c>
      <c r="B40">
        <f>A40*210</f>
        <v>23940</v>
      </c>
      <c r="C40" s="50">
        <f>B40/250</f>
        <v>95.76</v>
      </c>
      <c r="D40" s="47" t="s">
        <v>205</v>
      </c>
    </row>
    <row r="41" spans="1:4" x14ac:dyDescent="0.25">
      <c r="D41" s="46" t="s">
        <v>206</v>
      </c>
    </row>
    <row r="42" spans="1:4" x14ac:dyDescent="0.25">
      <c r="A42">
        <v>41</v>
      </c>
      <c r="B42">
        <f>A42*210</f>
        <v>8610</v>
      </c>
      <c r="C42" s="50">
        <f>B42/250</f>
        <v>34.44</v>
      </c>
      <c r="D42" s="47" t="s">
        <v>207</v>
      </c>
    </row>
    <row r="43" spans="1:4" x14ac:dyDescent="0.25">
      <c r="D43" s="45" t="s">
        <v>135</v>
      </c>
    </row>
    <row r="44" spans="1:4" x14ac:dyDescent="0.25">
      <c r="D44" s="46" t="s">
        <v>208</v>
      </c>
    </row>
    <row r="45" spans="1:4" x14ac:dyDescent="0.25">
      <c r="A45">
        <v>88</v>
      </c>
      <c r="B45">
        <f>A45*210</f>
        <v>18480</v>
      </c>
      <c r="C45" s="50">
        <f>B45/250</f>
        <v>73.92</v>
      </c>
      <c r="D45" s="47" t="s">
        <v>209</v>
      </c>
    </row>
    <row r="46" spans="1:4" x14ac:dyDescent="0.25">
      <c r="D46" s="45" t="s">
        <v>136</v>
      </c>
    </row>
    <row r="47" spans="1:4" x14ac:dyDescent="0.25">
      <c r="D47" s="46" t="s">
        <v>210</v>
      </c>
    </row>
    <row r="48" spans="1:4" x14ac:dyDescent="0.25">
      <c r="A48">
        <v>81</v>
      </c>
      <c r="B48">
        <f>A48*210</f>
        <v>17010</v>
      </c>
      <c r="C48" s="50">
        <f>B48/250</f>
        <v>68.040000000000006</v>
      </c>
      <c r="D48" s="47" t="s">
        <v>211</v>
      </c>
    </row>
    <row r="49" spans="1:4" x14ac:dyDescent="0.25">
      <c r="D49" s="47" t="s">
        <v>212</v>
      </c>
    </row>
    <row r="50" spans="1:4" x14ac:dyDescent="0.25">
      <c r="D50" s="46" t="s">
        <v>213</v>
      </c>
    </row>
    <row r="51" spans="1:4" x14ac:dyDescent="0.25">
      <c r="A51">
        <v>36</v>
      </c>
      <c r="B51">
        <f>A51*210</f>
        <v>7560</v>
      </c>
      <c r="C51" s="50">
        <f>B51/250</f>
        <v>30.24</v>
      </c>
      <c r="D51" s="47" t="s">
        <v>214</v>
      </c>
    </row>
    <row r="52" spans="1:4" x14ac:dyDescent="0.25">
      <c r="D52" s="47" t="s">
        <v>215</v>
      </c>
    </row>
    <row r="53" spans="1:4" x14ac:dyDescent="0.25">
      <c r="D53" s="46" t="s">
        <v>216</v>
      </c>
    </row>
    <row r="54" spans="1:4" x14ac:dyDescent="0.25">
      <c r="A54">
        <v>57</v>
      </c>
      <c r="B54">
        <f>A54*210</f>
        <v>11970</v>
      </c>
      <c r="C54" s="50">
        <f>B54/250</f>
        <v>47.88</v>
      </c>
      <c r="D54" s="47" t="s">
        <v>217</v>
      </c>
    </row>
    <row r="55" spans="1:4" x14ac:dyDescent="0.25">
      <c r="D55" s="45" t="s">
        <v>218</v>
      </c>
    </row>
    <row r="56" spans="1:4" x14ac:dyDescent="0.25">
      <c r="D56" s="46" t="s">
        <v>219</v>
      </c>
    </row>
    <row r="57" spans="1:4" x14ac:dyDescent="0.25">
      <c r="A57">
        <v>34</v>
      </c>
      <c r="B57">
        <f>A57*210</f>
        <v>7140</v>
      </c>
      <c r="C57" s="50">
        <f>B57/250</f>
        <v>28.56</v>
      </c>
      <c r="D57" s="47" t="s">
        <v>220</v>
      </c>
    </row>
    <row r="58" spans="1:4" x14ac:dyDescent="0.25">
      <c r="D58" s="46" t="s">
        <v>221</v>
      </c>
    </row>
    <row r="59" spans="1:4" x14ac:dyDescent="0.25">
      <c r="A59">
        <v>27</v>
      </c>
      <c r="B59">
        <f>A59*210</f>
        <v>5670</v>
      </c>
      <c r="C59" s="50">
        <f>B59/250</f>
        <v>22.68</v>
      </c>
      <c r="D59" s="47" t="s">
        <v>222</v>
      </c>
    </row>
    <row r="60" spans="1:4" x14ac:dyDescent="0.25">
      <c r="D60" s="46" t="s">
        <v>223</v>
      </c>
    </row>
    <row r="61" spans="1:4" x14ac:dyDescent="0.25">
      <c r="A61">
        <v>29</v>
      </c>
      <c r="B61">
        <f>A61*210</f>
        <v>6090</v>
      </c>
      <c r="C61" s="50">
        <f>B61/250</f>
        <v>24.36</v>
      </c>
      <c r="D61" s="47" t="s">
        <v>224</v>
      </c>
    </row>
    <row r="62" spans="1:4" x14ac:dyDescent="0.25">
      <c r="D62" s="45" t="s">
        <v>225</v>
      </c>
    </row>
    <row r="63" spans="1:4" x14ac:dyDescent="0.25">
      <c r="D63" s="46" t="s">
        <v>226</v>
      </c>
    </row>
    <row r="64" spans="1:4" x14ac:dyDescent="0.25">
      <c r="A64">
        <v>112</v>
      </c>
      <c r="B64">
        <f>A64*210</f>
        <v>23520</v>
      </c>
      <c r="C64" s="50">
        <f>B64/250</f>
        <v>94.08</v>
      </c>
      <c r="D64" s="47" t="s">
        <v>227</v>
      </c>
    </row>
    <row r="65" spans="1:4" x14ac:dyDescent="0.25">
      <c r="D65" s="46" t="s">
        <v>228</v>
      </c>
    </row>
    <row r="66" spans="1:4" x14ac:dyDescent="0.25">
      <c r="A66">
        <v>87</v>
      </c>
      <c r="B66">
        <f>A66*210</f>
        <v>18270</v>
      </c>
      <c r="C66" s="50">
        <f>B66/250</f>
        <v>73.08</v>
      </c>
      <c r="D66" s="47" t="s">
        <v>229</v>
      </c>
    </row>
    <row r="67" spans="1:4" x14ac:dyDescent="0.25">
      <c r="D67" s="46" t="s">
        <v>230</v>
      </c>
    </row>
    <row r="68" spans="1:4" x14ac:dyDescent="0.25">
      <c r="A68">
        <v>55</v>
      </c>
      <c r="B68">
        <f>A68*210</f>
        <v>11550</v>
      </c>
      <c r="C68" s="50">
        <f>B68/250</f>
        <v>46.2</v>
      </c>
      <c r="D68" s="47" t="s">
        <v>231</v>
      </c>
    </row>
    <row r="69" spans="1:4" x14ac:dyDescent="0.25">
      <c r="D69" s="45" t="s">
        <v>232</v>
      </c>
    </row>
    <row r="70" spans="1:4" x14ac:dyDescent="0.25">
      <c r="D70" s="46" t="s">
        <v>233</v>
      </c>
    </row>
    <row r="71" spans="1:4" x14ac:dyDescent="0.25">
      <c r="A71">
        <v>48</v>
      </c>
      <c r="B71">
        <f>A71*210</f>
        <v>10080</v>
      </c>
      <c r="C71" s="50">
        <f>B71/250</f>
        <v>40.32</v>
      </c>
      <c r="D71" s="47" t="s">
        <v>234</v>
      </c>
    </row>
    <row r="72" spans="1:4" x14ac:dyDescent="0.25">
      <c r="D72" s="46" t="s">
        <v>235</v>
      </c>
    </row>
    <row r="73" spans="1:4" x14ac:dyDescent="0.25">
      <c r="A73">
        <v>45</v>
      </c>
      <c r="B73">
        <f>A73*210</f>
        <v>9450</v>
      </c>
      <c r="C73" s="50">
        <f>B73/250</f>
        <v>37.799999999999997</v>
      </c>
      <c r="D73" s="47" t="s">
        <v>236</v>
      </c>
    </row>
    <row r="74" spans="1:4" x14ac:dyDescent="0.25">
      <c r="D74" s="46" t="s">
        <v>237</v>
      </c>
    </row>
    <row r="75" spans="1:4" x14ac:dyDescent="0.25">
      <c r="A75">
        <v>38</v>
      </c>
      <c r="B75">
        <f>A75*210</f>
        <v>7980</v>
      </c>
      <c r="C75" s="50">
        <f>B75/250</f>
        <v>31.92</v>
      </c>
      <c r="D75" s="47" t="s">
        <v>238</v>
      </c>
    </row>
    <row r="76" spans="1:4" x14ac:dyDescent="0.25">
      <c r="D76" s="46" t="s">
        <v>239</v>
      </c>
    </row>
    <row r="77" spans="1:4" x14ac:dyDescent="0.25">
      <c r="A77">
        <v>36</v>
      </c>
      <c r="B77">
        <f>A77*210</f>
        <v>7560</v>
      </c>
      <c r="C77" s="50">
        <f>B77/250</f>
        <v>30.24</v>
      </c>
      <c r="D77" s="47" t="s">
        <v>240</v>
      </c>
    </row>
    <row r="78" spans="1:4" x14ac:dyDescent="0.25">
      <c r="D78" s="45" t="s">
        <v>139</v>
      </c>
    </row>
    <row r="79" spans="1:4" x14ac:dyDescent="0.25">
      <c r="D79" s="46" t="s">
        <v>241</v>
      </c>
    </row>
    <row r="80" spans="1:4" x14ac:dyDescent="0.25">
      <c r="A80">
        <v>45</v>
      </c>
      <c r="B80">
        <f>A80*210</f>
        <v>9450</v>
      </c>
      <c r="C80" s="50">
        <f>B80/250</f>
        <v>37.799999999999997</v>
      </c>
      <c r="D80" s="47" t="s">
        <v>242</v>
      </c>
    </row>
    <row r="81" spans="1:4" x14ac:dyDescent="0.25">
      <c r="D81" s="46" t="s">
        <v>243</v>
      </c>
    </row>
    <row r="82" spans="1:4" x14ac:dyDescent="0.25">
      <c r="A82">
        <v>100</v>
      </c>
      <c r="B82">
        <f>A82*210</f>
        <v>21000</v>
      </c>
      <c r="C82" s="50">
        <f>B82/250</f>
        <v>84</v>
      </c>
      <c r="D82" s="47" t="s">
        <v>244</v>
      </c>
    </row>
    <row r="83" spans="1:4" x14ac:dyDescent="0.25">
      <c r="D83" s="46" t="s">
        <v>245</v>
      </c>
    </row>
    <row r="84" spans="1:4" x14ac:dyDescent="0.25">
      <c r="A84">
        <v>134</v>
      </c>
      <c r="B84">
        <f>A84*210</f>
        <v>28140</v>
      </c>
      <c r="C84" s="50">
        <f>B84/250</f>
        <v>112.56</v>
      </c>
      <c r="D84" s="47" t="s">
        <v>246</v>
      </c>
    </row>
    <row r="85" spans="1:4" x14ac:dyDescent="0.25">
      <c r="D85" s="45" t="s">
        <v>137</v>
      </c>
    </row>
    <row r="86" spans="1:4" x14ac:dyDescent="0.25">
      <c r="D86" s="46" t="s">
        <v>247</v>
      </c>
    </row>
    <row r="87" spans="1:4" x14ac:dyDescent="0.25">
      <c r="A87">
        <v>42</v>
      </c>
      <c r="B87">
        <f>A87*210</f>
        <v>8820</v>
      </c>
      <c r="C87" s="50">
        <f>B87/250</f>
        <v>35.28</v>
      </c>
      <c r="D87" s="47" t="s">
        <v>248</v>
      </c>
    </row>
    <row r="88" spans="1:4" x14ac:dyDescent="0.25">
      <c r="D88" s="46" t="s">
        <v>249</v>
      </c>
    </row>
    <row r="89" spans="1:4" x14ac:dyDescent="0.25">
      <c r="A89">
        <v>62</v>
      </c>
      <c r="B89">
        <f>A89*210</f>
        <v>13020</v>
      </c>
      <c r="C89" s="50">
        <f>B89/250</f>
        <v>52.08</v>
      </c>
      <c r="D89" s="47" t="s">
        <v>250</v>
      </c>
    </row>
    <row r="90" spans="1:4" x14ac:dyDescent="0.25">
      <c r="D90" s="46" t="s">
        <v>251</v>
      </c>
    </row>
    <row r="91" spans="1:4" x14ac:dyDescent="0.25">
      <c r="A91">
        <v>44</v>
      </c>
      <c r="B91">
        <f>A91*210</f>
        <v>9240</v>
      </c>
      <c r="C91" s="50">
        <f>B91/250</f>
        <v>36.96</v>
      </c>
      <c r="D91" s="47" t="s">
        <v>252</v>
      </c>
    </row>
    <row r="92" spans="1:4" x14ac:dyDescent="0.25">
      <c r="D92" s="47" t="s">
        <v>253</v>
      </c>
    </row>
    <row r="93" spans="1:4" x14ac:dyDescent="0.25">
      <c r="D93" s="47" t="s">
        <v>254</v>
      </c>
    </row>
    <row r="94" spans="1:4" x14ac:dyDescent="0.25">
      <c r="D94" s="46" t="s">
        <v>255</v>
      </c>
    </row>
    <row r="95" spans="1:4" x14ac:dyDescent="0.25">
      <c r="A95">
        <v>101</v>
      </c>
      <c r="B95">
        <f>A95*210</f>
        <v>21210</v>
      </c>
      <c r="C95" s="50">
        <f>B95/250</f>
        <v>84.84</v>
      </c>
      <c r="D95" s="47" t="s">
        <v>256</v>
      </c>
    </row>
    <row r="96" spans="1:4" x14ac:dyDescent="0.25">
      <c r="D96" s="46" t="s">
        <v>257</v>
      </c>
    </row>
    <row r="97" spans="1:4" x14ac:dyDescent="0.25">
      <c r="A97">
        <v>39</v>
      </c>
      <c r="B97">
        <f>A97*210</f>
        <v>8190</v>
      </c>
      <c r="C97" s="50">
        <f>B97/250</f>
        <v>32.76</v>
      </c>
      <c r="D97" s="47" t="s">
        <v>258</v>
      </c>
    </row>
    <row r="98" spans="1:4" x14ac:dyDescent="0.25">
      <c r="D98" s="46" t="s">
        <v>259</v>
      </c>
    </row>
    <row r="99" spans="1:4" x14ac:dyDescent="0.25">
      <c r="A99">
        <v>30</v>
      </c>
      <c r="B99">
        <f>A99*210</f>
        <v>6300</v>
      </c>
      <c r="C99" s="50">
        <f>B99/250</f>
        <v>25.2</v>
      </c>
      <c r="D99" s="47" t="s">
        <v>260</v>
      </c>
    </row>
    <row r="100" spans="1:4" x14ac:dyDescent="0.25">
      <c r="D100" s="46" t="s">
        <v>261</v>
      </c>
    </row>
    <row r="101" spans="1:4" x14ac:dyDescent="0.25">
      <c r="A101">
        <v>22</v>
      </c>
      <c r="B101">
        <f>A101*210</f>
        <v>4620</v>
      </c>
      <c r="C101" s="50">
        <f>B101/250</f>
        <v>18.48</v>
      </c>
      <c r="D101" s="47" t="s">
        <v>262</v>
      </c>
    </row>
    <row r="102" spans="1:4" x14ac:dyDescent="0.25">
      <c r="D102" s="45" t="s">
        <v>138</v>
      </c>
    </row>
    <row r="103" spans="1:4" x14ac:dyDescent="0.25">
      <c r="D103" s="46" t="s">
        <v>263</v>
      </c>
    </row>
    <row r="104" spans="1:4" x14ac:dyDescent="0.25">
      <c r="A104">
        <v>96</v>
      </c>
      <c r="B104">
        <f>A104*210</f>
        <v>20160</v>
      </c>
      <c r="C104" s="50">
        <f>B104/250</f>
        <v>80.64</v>
      </c>
      <c r="D104" s="47" t="s">
        <v>264</v>
      </c>
    </row>
    <row r="105" spans="1:4" x14ac:dyDescent="0.25">
      <c r="A105">
        <v>121</v>
      </c>
      <c r="B105">
        <f>A105*210</f>
        <v>25410</v>
      </c>
      <c r="C105" s="50">
        <f>B105/250</f>
        <v>101.64</v>
      </c>
      <c r="D105" s="47" t="s">
        <v>265</v>
      </c>
    </row>
    <row r="106" spans="1:4" x14ac:dyDescent="0.25">
      <c r="A106">
        <v>103</v>
      </c>
      <c r="B106">
        <f>A106*210</f>
        <v>21630</v>
      </c>
      <c r="C106" s="50">
        <f>B106/250</f>
        <v>86.52</v>
      </c>
      <c r="D106" s="47" t="s">
        <v>266</v>
      </c>
    </row>
    <row r="107" spans="1:4" x14ac:dyDescent="0.25">
      <c r="A107">
        <v>85</v>
      </c>
      <c r="B107">
        <f>A107*210</f>
        <v>17850</v>
      </c>
      <c r="C107" s="50">
        <f>B107/250</f>
        <v>71.400000000000006</v>
      </c>
      <c r="D107" s="47" t="s">
        <v>267</v>
      </c>
    </row>
    <row r="108" spans="1:4" x14ac:dyDescent="0.25">
      <c r="D108" s="46" t="s">
        <v>268</v>
      </c>
    </row>
    <row r="109" spans="1:4" x14ac:dyDescent="0.25">
      <c r="A109">
        <v>82</v>
      </c>
      <c r="B109">
        <f>A109*210</f>
        <v>17220</v>
      </c>
      <c r="C109" s="50">
        <f>B109/250</f>
        <v>68.88</v>
      </c>
      <c r="D109" s="47" t="s">
        <v>269</v>
      </c>
    </row>
    <row r="110" spans="1:4" x14ac:dyDescent="0.25">
      <c r="C110" s="50"/>
      <c r="D110" s="47"/>
    </row>
    <row r="111" spans="1:4" x14ac:dyDescent="0.25">
      <c r="A111" s="52" t="s">
        <v>163</v>
      </c>
      <c r="B111" s="52" t="s">
        <v>0</v>
      </c>
      <c r="C111" s="52" t="s">
        <v>166</v>
      </c>
      <c r="D111" s="53"/>
    </row>
    <row r="112" spans="1:4" x14ac:dyDescent="0.25">
      <c r="A112" s="53">
        <f>SUM(A7:A109)</f>
        <v>2573</v>
      </c>
      <c r="B112" s="53">
        <f t="shared" ref="B112:C112" si="0">SUM(B7:B109)</f>
        <v>540330</v>
      </c>
      <c r="C112" s="55">
        <f t="shared" si="0"/>
        <v>2161.3200000000002</v>
      </c>
      <c r="D112" s="54" t="s">
        <v>272</v>
      </c>
    </row>
    <row r="113" spans="1:4" x14ac:dyDescent="0.25">
      <c r="A113" s="55">
        <f>AVERAGE(A7:A109)</f>
        <v>62.756097560975611</v>
      </c>
      <c r="B113" s="55">
        <f t="shared" ref="B113:C113" si="1">AVERAGE(B7:B109)</f>
        <v>13178.780487804877</v>
      </c>
      <c r="C113" s="55">
        <f t="shared" si="1"/>
        <v>52.715121951219515</v>
      </c>
      <c r="D113" s="56" t="s">
        <v>273</v>
      </c>
    </row>
    <row r="114" spans="1:4" x14ac:dyDescent="0.25">
      <c r="A114" s="55">
        <f>STDEV(A7:A109)</f>
        <v>30.562870028684213</v>
      </c>
      <c r="B114" s="55">
        <f t="shared" ref="B114:C114" si="2">STDEV(B7:B109)</f>
        <v>6418.2027060236851</v>
      </c>
      <c r="C114" s="55">
        <f t="shared" si="2"/>
        <v>25.672810824094721</v>
      </c>
      <c r="D114" s="57" t="s">
        <v>274</v>
      </c>
    </row>
    <row r="115" spans="1:4" x14ac:dyDescent="0.25">
      <c r="A115" s="53">
        <f>COUNT(A7:A109)</f>
        <v>41</v>
      </c>
      <c r="B115" s="53"/>
      <c r="C115" s="53"/>
      <c r="D115" s="58" t="s">
        <v>275</v>
      </c>
    </row>
    <row r="116" spans="1:4" x14ac:dyDescent="0.25">
      <c r="D116" s="49"/>
    </row>
    <row r="117" spans="1:4" x14ac:dyDescent="0.25">
      <c r="D117" s="49"/>
    </row>
    <row r="121" spans="1:4" x14ac:dyDescent="0.25">
      <c r="D121" s="48"/>
    </row>
  </sheetData>
  <hyperlinks>
    <hyperlink ref="D7" r:id="rId1" display="https://health.gov/paguidelines/second-edition/report/supplementary_material/pdf/Exposure_Q4_Steps_Evidence_Portfolio.pdf" xr:uid="{6BE626EA-2ACE-4AFA-BCB5-F0826F94F7AE}"/>
    <hyperlink ref="D9" r:id="rId2" display="https://health.gov/paguidelines/second-edition/report/supplementary_material/pdf/Exposure_Q5_Bouts_Evidence_Portfolio.pdf" xr:uid="{F74A5B47-E3B3-4536-86AD-CEFDE49A8949}"/>
    <hyperlink ref="D11" r:id="rId3" display="https://health.gov/paguidelines/second-edition/report/supplementary_material/pdf/Exposure_Q6_HIIT_Evidence_Portfolio.pdf" xr:uid="{5A4442CE-5909-408F-99D7-F21C81A1BFDA}"/>
    <hyperlink ref="D14" r:id="rId4" display="https://health.gov/paguidelines/second-edition/report/supplementary_material/pdf/Sedentary_Q1_All_Cause_Mortality_Evidence_Portfolio.pdf" xr:uid="{996D45FD-08C1-4312-8BDD-0EEB96732372}"/>
    <hyperlink ref="D15" r:id="rId5" display="https://health.gov/paguidelines/second-edition/report/supplementary_material/pdf/Supplementary_Table_S-F2-1.pdf" xr:uid="{06B287F6-0223-4E00-9959-7E0CC41FBB75}"/>
    <hyperlink ref="D16" r:id="rId6" display="https://health.gov/paguidelines/second-edition/report/supplementary_material/pdf/Supplementary_Table_S-F2-2.pdf" xr:uid="{4BFEC3C6-8E35-4A4F-A10B-8EA68EF4CEF8}"/>
    <hyperlink ref="D17" r:id="rId7" display="https://health.gov/paguidelines/second-edition/report/supplementary_material/pdf/Supplementary_Table_S-F2-3.pdf" xr:uid="{9209C867-406E-4863-8B02-4993C2120108}"/>
    <hyperlink ref="D19" r:id="rId8" display="https://health.gov/paguidelines/second-edition/report/supplementary_material/pdf/Sedentary_Q2_CVD_Mortality_Evidence_Portfolio.pdf" xr:uid="{F87EC2E5-1182-4C30-82A3-9D105A921485}"/>
    <hyperlink ref="D20" r:id="rId9" display="https://health.gov/paguidelines/second-edition/report/supplementary_material/pdf/Supplementary_Table_S-F2-4.pdf" xr:uid="{B20CFF08-00F5-44B8-94D5-9CD835A1A906}"/>
    <hyperlink ref="D21" r:id="rId10" display="https://health.gov/paguidelines/second-edition/report/supplementary_material/pdf/Supplementary_Table_S-F2-5.pdf" xr:uid="{4CA33059-FDDD-499C-BF67-AD267EA4AE79}"/>
    <hyperlink ref="D22" r:id="rId11" display="https://health.gov/paguidelines/second-edition/report/supplementary_material/pdf/Supplementary_Table_S-F2-6.pdf" xr:uid="{2E6D4CA4-078F-4A89-97FA-E258A57E2E94}"/>
    <hyperlink ref="D24" r:id="rId12" display="https://health.gov/paguidelines/second-edition/report/supplementary_material/pdf/Sedentary_Q3_Cancer_Mortality_Evidence_Portfolio.pdf" xr:uid="{EEEA6942-D882-4024-A81D-29FBD88F6621}"/>
    <hyperlink ref="D25" r:id="rId13" display="https://health.gov/paguidelines/second-edition/report/supplementary_material/pdf/Supplementary_Table_S-F2-7.pdf" xr:uid="{16999647-32EB-495C-A7C4-2AAB119C2908}"/>
    <hyperlink ref="D26" r:id="rId14" display="https://health.gov/paguidelines/second-edition/report/supplementary_material/pdf/Supplementary_Table_S-F2-8.pdf" xr:uid="{6564CE03-BC23-42DF-BF55-4FA025FCF297}"/>
    <hyperlink ref="D27" r:id="rId15" display="https://health.gov/paguidelines/second-edition/report/supplementary_material/pdf/Supplementary_Table_S-F2-9.pdf" xr:uid="{72E77148-F5E9-472D-8DD3-BCE44F6871F2}"/>
    <hyperlink ref="D29" r:id="rId16" display="https://health.gov/paguidelines/second-edition/report/supplementary_material/pdf/Sedentary_Q4_Incidence_Evidence_Portfolio.pdf" xr:uid="{FFD004CE-21CD-47F9-AE16-FC420147DFD6}"/>
    <hyperlink ref="D30" r:id="rId17" display="https://health.gov/paguidelines/second-edition/report/supplementary_material/pdf/Supplementary_Table_S-F2-10.pdf" xr:uid="{3A882497-629C-4611-A9B0-CC3FEAEC9468}"/>
    <hyperlink ref="D31" r:id="rId18" display="https://health.gov/paguidelines/second-edition/report/supplementary_material/pdf/Supplementary_Table_S-F2-11.pdf" xr:uid="{0FFD3749-61E1-4992-933B-1D69DA10D244}"/>
    <hyperlink ref="D33" r:id="rId19" display="https://health.gov/paguidelines/second-edition/report/supplementary_material/pdf/Sedentary_Q5_Dose_Reponse_All_Cause_Mortality_Evidence_Portfolio.pdf" xr:uid="{59212C5D-4427-45DF-90A8-63BD0A9FD776}"/>
    <hyperlink ref="D36" r:id="rId20" display="https://health.gov/paguidelines/second-edition/report/supplementary_material/pdf/Brain_Health_Q1_Cognition_Evidence_Portfolio.pdf" xr:uid="{CC67EBA2-AAA5-472D-A81F-1993DE527E0C}"/>
    <hyperlink ref="D38" r:id="rId21" display="https://health.gov/paguidelines/second-edition/report/supplementary_material/pdf/Brain_Health_Q2_Quality_of_Life_Evidence_Portfolio.pdf" xr:uid="{F4CBEBE7-FE87-4407-A1D0-21C33894E40D}"/>
    <hyperlink ref="D40" r:id="rId22" display="https://health.gov/paguidelines/second-edition/report/supplementary_material/pdf/Brain_Health_Q3_Affect Anxiety   Depression Evidence Portfolio.pdf" xr:uid="{54BF07B3-AF30-4ECF-B749-06B4A412AA4F}"/>
    <hyperlink ref="D42" r:id="rId23" display="https://health.gov/paguidelines/second-edition/report/supplementary_material/pdf/Brain_Health_Q4_Sleep_Evidence_Portfolio.pdf" xr:uid="{52E1097F-D8E1-4A24-AE04-47936A43F1D0}"/>
    <hyperlink ref="D45" r:id="rId24" display="https://health.gov/paguidelines/second-edition/report/supplementary_material/pdf/Cancer_Q1_Incidence_Evidence_Portfolio.pdf" xr:uid="{3A3E7463-1923-404A-8A21-5469009F7EAA}"/>
    <hyperlink ref="D48" r:id="rId25" display="https://health.gov/paguidelines/second-edition/report/supplementary_material/pdf/Cardiometabolic_Q1_Weight_Status_Evidence_Portfolio.pdf" xr:uid="{112523D0-F38B-4A2A-9BD5-B0B915EE6CF5}"/>
    <hyperlink ref="D49" r:id="rId26" display="https://health.gov/paguidelines/second-edition/report/supplementary_material/pdf/Supplementary_Table_S-F5-1.pdf" xr:uid="{DF6E339A-9341-4A5F-8597-4ACA99843920}"/>
    <hyperlink ref="D51" r:id="rId27" display="https://health.gov/paguidelines/second-edition/report/supplementary_material/pdf/Cardiometabolic_Q2_Blood_Pressure_Evidence_Portfolio.pdf" xr:uid="{5F95AC3F-FD3B-47ED-86DC-F84012E3E3F3}"/>
    <hyperlink ref="D52" r:id="rId28" display="https://health.gov/paguidelines/second-edition/report/supplementary_material/pdf/Supplementary_Table_S-F5-2.pdf" xr:uid="{D27B98CD-DDF1-4B9B-B1E7-ED9116E09CA0}"/>
    <hyperlink ref="D54" r:id="rId29" display="https://health.gov/paguidelines/second-edition/report/supplementary_material/pdf/Cardiometabolic_Q3_Diabetes_Evidence_Portfolio.pdf" xr:uid="{392C597C-B7C4-47B9-BB97-51E31231FEBE}"/>
    <hyperlink ref="D57" r:id="rId30" display="https://health.gov/paguidelines/second-edition/report/supplementary_material/pdf/Exposure_Q1_All_cause_Mortality_Evidence_Portfolio.pdf" xr:uid="{3711D7B9-5186-473E-A08D-66A0CE31B63B}"/>
    <hyperlink ref="D59" r:id="rId31" display="https://health.gov/paguidelines/second-edition/report/supplementary_material/pdf/Exposure_Q2_CVD_Mortality_Evidence_Portfolio.pdf" xr:uid="{2A4E7128-AF05-4B4F-A0CF-114D189D3DDE}"/>
    <hyperlink ref="D61" r:id="rId32" display="https://health.gov/paguidelines/second-edition/report/supplementary_material/pdf/Exposure_Q3_CVD_Incidence_Evidence_Portfolio.pdf" xr:uid="{BC6BA5C4-5BA6-4695-9310-398705B45BCB}"/>
    <hyperlink ref="D64" r:id="rId33" display="https://health.gov/paguidelines/second-edition/report/supplementary_material/pdf/Youth_Q1_Under6_Evidence_Portfolio.pdf" xr:uid="{4C35A949-DF7C-45DF-BA0D-4D0D047BDA8B}"/>
    <hyperlink ref="D66" r:id="rId34" display="https://health.gov/paguidelines/second-edition/report/supplementary_material/pdf/Youth_Q2_Physical_Activity_Evidence_Portfolio.pdf" xr:uid="{0F9A1122-D125-416E-BD06-AD7FEE426950}"/>
    <hyperlink ref="D68" r:id="rId35" display="https://health.gov/paguidelines/second-edition/report/supplementary_material/pdf/Youth_Q3_Sedentary_Evidence_Portfolio.pdf" xr:uid="{BB4731F2-8D4F-4E9E-9C7E-7E12A1FDEA80}"/>
    <hyperlink ref="D71" r:id="rId36" display="https://health.gov/paguidelines/second-edition/report/supplementary_material/pdf/Pregnancy_Q1_Weight_Gain_Evidence_Portfolio.pdf" xr:uid="{1078D93D-B57E-4A60-A196-BFFDE23E679A}"/>
    <hyperlink ref="D73" r:id="rId37" display="https://health.gov/paguidelines/second-edition/report/supplementary_material/pdf/Pregnancy_Q2_Gestational_Diabetes_Evidence_Portfolio.pdf" xr:uid="{C60C59CA-E906-458F-860F-EA06E55EA67C}"/>
    <hyperlink ref="D75" r:id="rId38" display="https://health.gov/paguidelines/second-edition/report/supplementary_material/pdf/Pregnancy_Q3_Preeclampsia_Evidence_Portfolio.pdf" xr:uid="{BCDF0300-8FC2-43DA-AF98-9B91A2A45F21}"/>
    <hyperlink ref="D77" r:id="rId39" display="https://health.gov/paguidelines/second-edition/report/supplementary_material/pdf/Pregnancy_Q4_Affect_Anxiety_Depression_Evidence_Portfolio.pdf" xr:uid="{8BBE36CC-A605-4EB0-B8CE-E87CEB438C58}"/>
    <hyperlink ref="D80" r:id="rId40" display="https://health.gov/paguidelines/second-edition/report/supplementary_material/pdf/Aging_Q1_Risk_of_Injuries_Evidence_Portfolio.pdf" xr:uid="{AF31F5E9-1ADE-482D-BB66-B82204914250}"/>
    <hyperlink ref="D82" r:id="rId41" display="https://health.gov/paguidelines/second-edition/report/supplementary_material/pdf/Aging_Q2_Physical_Function_Evidence_Portfolio.pdf" xr:uid="{A8640D5B-8052-42BD-A092-D45CE6664ED1}"/>
    <hyperlink ref="D84" r:id="rId42" display="https://health.gov/paguidelines/second-edition/report/supplementary_material/pdf/Aging_Q3_Physical_Function_Selected_Conditions_Evidence_Portfolio.pdf" xr:uid="{AFFD178E-1D89-4088-9489-053AFD295782}"/>
    <hyperlink ref="D87" r:id="rId43" display="https://health.gov/paguidelines/second-edition/report/supplementary_material/pdf/Chronic_Conditions_Q1_Cancer_Survivors_Evidence_Portfolio.pdf" xr:uid="{A3ADB180-473C-4093-9600-51807804256A}"/>
    <hyperlink ref="D89" r:id="rId44" display="https://health.gov/paguidelines/second-edition/report/supplementary_material/pdf/Chronic_Conditions_Q2_Osteoarthritis_Evidence_Portfolio.pdf" xr:uid="{499FF412-5D2B-4DF7-8903-9B4AF445C4E2}"/>
    <hyperlink ref="D91" r:id="rId45" display="https://health.gov/paguidelines/second-edition/report/supplementary_material/pdf/Chronic_Conditions_Q3_Hypertension_Evidence_Portfolio.pdf" xr:uid="{33BBB8DD-8B9C-4240-838F-75D241B756C1}"/>
    <hyperlink ref="D92" r:id="rId46" display="https://health.gov/paguidelines/second-edition/report/supplementary_material/pdf/Supplementary_Table_S-F10-1.pdf" xr:uid="{4452375E-71C9-46C9-91E3-8145095F00B6}"/>
    <hyperlink ref="D93" r:id="rId47" display="https://health.gov/paguidelines/second-edition/report/supplementary_material/pdf/Supplementary_Table_S-F10-2.pdf" xr:uid="{F8C03DC5-0F2C-4DFD-ABBC-32EE24EBD045}"/>
    <hyperlink ref="D95" r:id="rId48" display="https://health.gov/paguidelines/second-edition/report/supplementary_material/pdf/Chronic_Conditions_Q4_Diabetes_Evidence_Portfolio.pdf" xr:uid="{FFFB8CEF-5184-48C6-B2D7-FBC1B180EB2D}"/>
    <hyperlink ref="D97" r:id="rId49" display="https://health.gov/paguidelines/second-edition/report/supplementary_material/pdf/Chronic_Conditions_Q5_Multiple_Sclerosis_Evidence_Portfolio.pdf" xr:uid="{1F5A1C73-6225-4EAB-B599-8B39655D735B}"/>
    <hyperlink ref="D99" r:id="rId50" display="https://health.gov/paguidelines/second-edition/report/supplementary_material/pdf/Chronic_Conditions_Q6_Spinal _Cord_Injury_Evidence_Portfolio.pdf" xr:uid="{9CDBA746-6F23-4985-AFB0-5019320B8C74}"/>
    <hyperlink ref="D101" r:id="rId51" display="https://health.gov/paguidelines/second-edition/report/supplementary_material/pdf/Chronic_Conditions_Q7_Intellectual_Disabilities_Evidence_Portfolio.pdf" xr:uid="{5652EC68-23CE-4D1B-B88C-99337D841E63}"/>
    <hyperlink ref="D104" r:id="rId52" display="https://health.gov/paguidelines/second-edition/report/supplementary_material/pdf/Promotion_Q1_Individual_Evidence_Portfolio.pdf" xr:uid="{ED0DB57A-2128-4562-9628-ABEE088344A7}"/>
    <hyperlink ref="D105" r:id="rId53" display="https://health.gov/paguidelines/second-edition/report/supplementary_material/pdf/Promotion_Q1_Community_Evidence_Portfolio.pdf" xr:uid="{621E75EC-A268-4F5F-B52D-14868EE8AB61}"/>
    <hyperlink ref="D106" r:id="rId54" display="https://health.gov/paguidelines/second-edition/report/supplementary_material/pdf/Promotion_Q1_Communication_Environment_Evidence_Portfolio.pdf" xr:uid="{FEE104EE-8634-4127-B3C8-CEA49B41F95A}"/>
    <hyperlink ref="D107" r:id="rId55" display="https://health.gov/paguidelines/second-edition/report/supplementary_material/pdf/Promotion_Q1_Environment_and_Policy_Evidence_Portfolio.pdf" xr:uid="{8FE63BAF-018E-4DF0-9F00-0D4E5C2BECBF}"/>
    <hyperlink ref="D109" r:id="rId56" display="https://health.gov/paguidelines/second-edition/report/supplementary_material/pdf/Promotion_Q2_Sedentary_Evidence_Portfolio.pdf" xr:uid="{64EF4695-5318-426D-BB0F-31D062BC018B}"/>
  </hyperlinks>
  <pageMargins left="0.7" right="0.7" top="0.75" bottom="0.75" header="0.3" footer="0.3"/>
  <pageSetup orientation="portrait" r:id="rId5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B285-38B0-42B8-8F1C-F700ABFCF396}">
  <dimension ref="A1:H17"/>
  <sheetViews>
    <sheetView tabSelected="1" workbookViewId="0">
      <selection activeCell="E20" sqref="E20"/>
    </sheetView>
  </sheetViews>
  <sheetFormatPr defaultRowHeight="15" x14ac:dyDescent="0.25"/>
  <cols>
    <col min="1" max="1" width="7.28515625" bestFit="1" customWidth="1"/>
    <col min="2" max="2" width="5.5703125" bestFit="1" customWidth="1"/>
    <col min="3" max="3" width="9.28515625" bestFit="1" customWidth="1"/>
    <col min="4" max="4" width="6.5703125" bestFit="1" customWidth="1"/>
    <col min="5" max="6" width="6.5703125" customWidth="1"/>
  </cols>
  <sheetData>
    <row r="1" spans="1:8" x14ac:dyDescent="0.25">
      <c r="A1" s="68" t="s">
        <v>293</v>
      </c>
      <c r="B1" s="68" t="s">
        <v>294</v>
      </c>
      <c r="C1" s="68" t="s">
        <v>295</v>
      </c>
      <c r="D1" s="68" t="s">
        <v>304</v>
      </c>
      <c r="E1" s="68" t="s">
        <v>323</v>
      </c>
      <c r="F1" s="68" t="s">
        <v>324</v>
      </c>
      <c r="G1" s="68" t="s">
        <v>308</v>
      </c>
      <c r="H1" s="68" t="s">
        <v>316</v>
      </c>
    </row>
    <row r="2" spans="1:8" x14ac:dyDescent="0.25">
      <c r="A2" s="39">
        <v>1</v>
      </c>
      <c r="B2" s="65">
        <v>0.5</v>
      </c>
      <c r="C2">
        <v>5</v>
      </c>
      <c r="D2">
        <v>12</v>
      </c>
      <c r="G2">
        <v>2</v>
      </c>
      <c r="H2" s="72" t="s">
        <v>322</v>
      </c>
    </row>
    <row r="3" spans="1:8" x14ac:dyDescent="0.25">
      <c r="A3" s="39">
        <v>2</v>
      </c>
      <c r="B3" s="65">
        <v>0.5</v>
      </c>
      <c r="C3">
        <v>4</v>
      </c>
      <c r="D3">
        <v>9</v>
      </c>
      <c r="G3">
        <v>1</v>
      </c>
      <c r="H3" s="39" t="s">
        <v>321</v>
      </c>
    </row>
    <row r="4" spans="1:8" x14ac:dyDescent="0.25">
      <c r="A4" s="39" t="s">
        <v>296</v>
      </c>
      <c r="B4" s="65">
        <v>1</v>
      </c>
      <c r="C4">
        <v>8</v>
      </c>
      <c r="D4">
        <v>25</v>
      </c>
      <c r="G4">
        <v>1</v>
      </c>
      <c r="H4" s="39" t="s">
        <v>320</v>
      </c>
    </row>
    <row r="5" spans="1:8" x14ac:dyDescent="0.25">
      <c r="A5" s="39" t="s">
        <v>297</v>
      </c>
      <c r="B5" s="65">
        <v>0.75</v>
      </c>
      <c r="C5">
        <v>9</v>
      </c>
      <c r="D5">
        <v>20</v>
      </c>
      <c r="G5">
        <v>0</v>
      </c>
      <c r="H5" s="39" t="s">
        <v>319</v>
      </c>
    </row>
    <row r="6" spans="1:8" x14ac:dyDescent="0.25">
      <c r="A6" s="39" t="s">
        <v>298</v>
      </c>
      <c r="B6" s="65">
        <v>0.5</v>
      </c>
      <c r="C6">
        <v>2</v>
      </c>
      <c r="D6">
        <v>6</v>
      </c>
      <c r="G6">
        <v>1</v>
      </c>
      <c r="H6" s="39" t="s">
        <v>317</v>
      </c>
    </row>
    <row r="7" spans="1:8" x14ac:dyDescent="0.25">
      <c r="A7" s="39" t="s">
        <v>305</v>
      </c>
      <c r="B7" s="65">
        <v>0.5</v>
      </c>
      <c r="C7">
        <v>2</v>
      </c>
      <c r="D7">
        <v>2</v>
      </c>
      <c r="G7">
        <v>0</v>
      </c>
      <c r="H7" s="39" t="s">
        <v>318</v>
      </c>
    </row>
    <row r="8" spans="1:8" x14ac:dyDescent="0.25">
      <c r="A8" s="39" t="s">
        <v>306</v>
      </c>
      <c r="B8" s="65">
        <v>0.5</v>
      </c>
      <c r="C8">
        <v>5</v>
      </c>
      <c r="D8">
        <v>11</v>
      </c>
      <c r="G8">
        <v>0</v>
      </c>
      <c r="H8" s="39" t="s">
        <v>309</v>
      </c>
    </row>
    <row r="9" spans="1:8" x14ac:dyDescent="0.25">
      <c r="A9" s="39" t="s">
        <v>307</v>
      </c>
      <c r="B9" s="65">
        <v>0.5</v>
      </c>
      <c r="C9">
        <v>1</v>
      </c>
      <c r="D9">
        <v>2</v>
      </c>
      <c r="G9">
        <v>0</v>
      </c>
      <c r="H9" s="39">
        <v>42</v>
      </c>
    </row>
    <row r="10" spans="1:8" x14ac:dyDescent="0.25">
      <c r="A10" s="39" t="s">
        <v>299</v>
      </c>
      <c r="B10" s="65">
        <v>1</v>
      </c>
      <c r="C10">
        <v>1</v>
      </c>
      <c r="D10">
        <v>5</v>
      </c>
      <c r="G10">
        <v>1</v>
      </c>
      <c r="H10" s="39" t="s">
        <v>315</v>
      </c>
    </row>
    <row r="11" spans="1:8" x14ac:dyDescent="0.25">
      <c r="A11" s="39" t="s">
        <v>300</v>
      </c>
      <c r="B11" s="65">
        <v>1</v>
      </c>
      <c r="C11">
        <v>1</v>
      </c>
      <c r="D11">
        <v>5</v>
      </c>
      <c r="G11">
        <v>1</v>
      </c>
      <c r="H11" s="39" t="s">
        <v>314</v>
      </c>
    </row>
    <row r="12" spans="1:8" x14ac:dyDescent="0.25">
      <c r="A12" s="39" t="s">
        <v>301</v>
      </c>
      <c r="B12" s="65">
        <v>1</v>
      </c>
      <c r="C12">
        <v>3</v>
      </c>
      <c r="D12">
        <v>13</v>
      </c>
      <c r="G12">
        <v>2</v>
      </c>
      <c r="H12" s="39" t="s">
        <v>313</v>
      </c>
    </row>
    <row r="13" spans="1:8" x14ac:dyDescent="0.25">
      <c r="A13" s="39" t="s">
        <v>302</v>
      </c>
      <c r="B13" s="65">
        <v>1.25</v>
      </c>
      <c r="C13">
        <v>5</v>
      </c>
      <c r="D13">
        <v>19</v>
      </c>
      <c r="G13">
        <v>3</v>
      </c>
      <c r="H13" s="39" t="s">
        <v>312</v>
      </c>
    </row>
    <row r="14" spans="1:8" x14ac:dyDescent="0.25">
      <c r="A14" s="39" t="s">
        <v>303</v>
      </c>
      <c r="B14" s="71">
        <v>2</v>
      </c>
      <c r="C14">
        <v>4</v>
      </c>
      <c r="D14">
        <v>8</v>
      </c>
      <c r="G14">
        <v>0</v>
      </c>
      <c r="H14" s="39" t="s">
        <v>311</v>
      </c>
    </row>
    <row r="15" spans="1:8" x14ac:dyDescent="0.25">
      <c r="A15" s="39">
        <v>6</v>
      </c>
      <c r="B15" s="69">
        <v>1</v>
      </c>
      <c r="C15" s="70">
        <v>3</v>
      </c>
      <c r="D15" s="70">
        <v>13</v>
      </c>
      <c r="E15" s="70"/>
      <c r="F15" s="70"/>
      <c r="G15">
        <v>2</v>
      </c>
      <c r="H15" s="39" t="s">
        <v>310</v>
      </c>
    </row>
    <row r="16" spans="1:8" ht="15.75" thickBot="1" x14ac:dyDescent="0.3">
      <c r="A16" s="39" t="s">
        <v>6</v>
      </c>
      <c r="B16" s="66">
        <v>1</v>
      </c>
      <c r="C16" s="67"/>
      <c r="D16" s="67"/>
      <c r="E16" s="67"/>
      <c r="F16" s="67"/>
      <c r="G16" s="67"/>
    </row>
    <row r="17" spans="2:7" x14ac:dyDescent="0.25">
      <c r="B17" s="65">
        <f>SUM(B2:B16)</f>
        <v>13</v>
      </c>
      <c r="C17" s="50">
        <f t="shared" ref="C17:G17" si="0">SUM(C2:C15)</f>
        <v>53</v>
      </c>
      <c r="D17" s="50">
        <f t="shared" si="0"/>
        <v>150</v>
      </c>
      <c r="E17" s="50">
        <v>32</v>
      </c>
      <c r="F17" s="50">
        <v>5</v>
      </c>
      <c r="G17" s="50">
        <f t="shared" si="0"/>
        <v>14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Time Question Points</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Grizzell</dc:creator>
  <cp:lastModifiedBy>Jim Grizzell</cp:lastModifiedBy>
  <cp:lastPrinted>2019-01-28T01:15:26Z</cp:lastPrinted>
  <dcterms:created xsi:type="dcterms:W3CDTF">2018-12-21T01:03:38Z</dcterms:created>
  <dcterms:modified xsi:type="dcterms:W3CDTF">2019-05-23T20:57:35Z</dcterms:modified>
</cp:coreProperties>
</file>